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LMICweb2023\tac\spreadsheets\economy\"/>
    </mc:Choice>
  </mc:AlternateContent>
  <xr:revisionPtr revIDLastSave="0" documentId="8_{EB61F79E-23C4-4A40-927A-74C94674C2AC}" xr6:coauthVersionLast="47" xr6:coauthVersionMax="47" xr10:uidLastSave="{00000000-0000-0000-0000-000000000000}"/>
  <bookViews>
    <workbookView xWindow="-120" yWindow="-120" windowWidth="29040" windowHeight="15720" activeTab="1" xr2:uid="{CBED1ED5-E776-4D84-B581-978C2142EA40}"/>
  </bookViews>
  <sheets>
    <sheet name="Notes" sheetId="4" r:id="rId1"/>
    <sheet name="A" sheetId="5" r:id="rId2"/>
    <sheet name="B" sheetId="6" r:id="rId3"/>
    <sheet name="C" sheetId="7" r:id="rId4"/>
    <sheet name="D" sheetId="8" r:id="rId5"/>
    <sheet name="E" sheetId="9" r:id="rId6"/>
  </sheets>
  <definedNames>
    <definedName name="_NA01">A!$B$5:$E$622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9" l="1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G557" i="5" s="1"/>
  <c r="G554" i="5"/>
  <c r="F554" i="5"/>
  <c r="F553" i="5"/>
  <c r="F552" i="5"/>
  <c r="F551" i="5"/>
  <c r="G551" i="5" s="1"/>
  <c r="F550" i="5"/>
  <c r="F549" i="5"/>
  <c r="F548" i="5"/>
  <c r="F547" i="5"/>
  <c r="F546" i="5"/>
  <c r="N546" i="5" s="1"/>
  <c r="N545" i="5"/>
  <c r="F545" i="5"/>
  <c r="F544" i="5"/>
  <c r="N544" i="5" s="1"/>
  <c r="F543" i="5"/>
  <c r="G545" i="5" s="1"/>
  <c r="N542" i="5"/>
  <c r="F542" i="5"/>
  <c r="N541" i="5"/>
  <c r="F541" i="5"/>
  <c r="F540" i="5"/>
  <c r="G542" i="5" s="1"/>
  <c r="N539" i="5"/>
  <c r="F539" i="5"/>
  <c r="N538" i="5"/>
  <c r="F538" i="5"/>
  <c r="F537" i="5"/>
  <c r="N536" i="5"/>
  <c r="F536" i="5"/>
  <c r="F535" i="5"/>
  <c r="N535" i="5" s="1"/>
  <c r="F534" i="5"/>
  <c r="F533" i="5"/>
  <c r="F532" i="5"/>
  <c r="N532" i="5" s="1"/>
  <c r="F531" i="5"/>
  <c r="N531" i="5" s="1"/>
  <c r="N530" i="5"/>
  <c r="F530" i="5"/>
  <c r="F529" i="5"/>
  <c r="N529" i="5" s="1"/>
  <c r="F528" i="5"/>
  <c r="F527" i="5"/>
  <c r="N527" i="5" s="1"/>
  <c r="F526" i="5"/>
  <c r="N526" i="5" s="1"/>
  <c r="F525" i="5"/>
  <c r="G527" i="5" s="1"/>
  <c r="F524" i="5"/>
  <c r="F523" i="5"/>
  <c r="N523" i="5" s="1"/>
  <c r="F522" i="5"/>
  <c r="N522" i="5" s="1"/>
  <c r="N521" i="5"/>
  <c r="F521" i="5"/>
  <c r="F520" i="5"/>
  <c r="N520" i="5" s="1"/>
  <c r="F519" i="5"/>
  <c r="F518" i="5"/>
  <c r="N518" i="5" s="1"/>
  <c r="F517" i="5"/>
  <c r="N517" i="5" s="1"/>
  <c r="F516" i="5"/>
  <c r="F515" i="5"/>
  <c r="F514" i="5"/>
  <c r="N514" i="5" s="1"/>
  <c r="F513" i="5"/>
  <c r="N513" i="5" s="1"/>
  <c r="N512" i="5"/>
  <c r="F512" i="5"/>
  <c r="F511" i="5"/>
  <c r="N511" i="5" s="1"/>
  <c r="F510" i="5"/>
  <c r="F509" i="5"/>
  <c r="N509" i="5" s="1"/>
  <c r="F508" i="5"/>
  <c r="N508" i="5" s="1"/>
  <c r="F507" i="5"/>
  <c r="G509" i="5" s="1"/>
  <c r="F506" i="5"/>
  <c r="F505" i="5"/>
  <c r="N505" i="5" s="1"/>
  <c r="F504" i="5"/>
  <c r="N504" i="5" s="1"/>
  <c r="N503" i="5"/>
  <c r="F503" i="5"/>
  <c r="F502" i="5"/>
  <c r="N502" i="5" s="1"/>
  <c r="F501" i="5"/>
  <c r="F500" i="5"/>
  <c r="N500" i="5" s="1"/>
  <c r="F499" i="5"/>
  <c r="N499" i="5" s="1"/>
  <c r="F498" i="5"/>
  <c r="F497" i="5"/>
  <c r="N497" i="5" s="1"/>
  <c r="F496" i="5"/>
  <c r="N496" i="5" s="1"/>
  <c r="F495" i="5"/>
  <c r="N495" i="5" s="1"/>
  <c r="N494" i="5"/>
  <c r="F494" i="5"/>
  <c r="F493" i="5"/>
  <c r="N493" i="5" s="1"/>
  <c r="F492" i="5"/>
  <c r="G494" i="5" s="1"/>
  <c r="F491" i="5"/>
  <c r="N491" i="5" s="1"/>
  <c r="F490" i="5"/>
  <c r="N490" i="5" s="1"/>
  <c r="F489" i="5"/>
  <c r="G491" i="5" s="1"/>
  <c r="F488" i="5"/>
  <c r="N488" i="5" s="1"/>
  <c r="F487" i="5"/>
  <c r="N487" i="5" s="1"/>
  <c r="F486" i="5"/>
  <c r="N486" i="5" s="1"/>
  <c r="N485" i="5"/>
  <c r="F485" i="5"/>
  <c r="F484" i="5"/>
  <c r="N484" i="5" s="1"/>
  <c r="F483" i="5"/>
  <c r="G485" i="5" s="1"/>
  <c r="F482" i="5"/>
  <c r="N482" i="5" s="1"/>
  <c r="N481" i="5"/>
  <c r="F481" i="5"/>
  <c r="F480" i="5"/>
  <c r="G482" i="5" s="1"/>
  <c r="F479" i="5"/>
  <c r="F478" i="5"/>
  <c r="N478" i="5" s="1"/>
  <c r="F477" i="5"/>
  <c r="N477" i="5" s="1"/>
  <c r="N476" i="5"/>
  <c r="F476" i="5"/>
  <c r="F475" i="5"/>
  <c r="N475" i="5" s="1"/>
  <c r="N474" i="5"/>
  <c r="F474" i="5"/>
  <c r="G476" i="5" s="1"/>
  <c r="F473" i="5"/>
  <c r="N473" i="5" s="1"/>
  <c r="F472" i="5"/>
  <c r="N472" i="5" s="1"/>
  <c r="F471" i="5"/>
  <c r="F470" i="5"/>
  <c r="N470" i="5" s="1"/>
  <c r="F469" i="5"/>
  <c r="N469" i="5" s="1"/>
  <c r="F468" i="5"/>
  <c r="N468" i="5" s="1"/>
  <c r="F467" i="5"/>
  <c r="N467" i="5" s="1"/>
  <c r="F466" i="5"/>
  <c r="N466" i="5" s="1"/>
  <c r="F465" i="5"/>
  <c r="G467" i="5" s="1"/>
  <c r="F464" i="5"/>
  <c r="N464" i="5" s="1"/>
  <c r="N463" i="5"/>
  <c r="F463" i="5"/>
  <c r="F462" i="5"/>
  <c r="F461" i="5"/>
  <c r="N461" i="5" s="1"/>
  <c r="F460" i="5"/>
  <c r="F459" i="5"/>
  <c r="N459" i="5" s="1"/>
  <c r="N458" i="5"/>
  <c r="F458" i="5"/>
  <c r="F457" i="5"/>
  <c r="N457" i="5" s="1"/>
  <c r="N456" i="5"/>
  <c r="F456" i="5"/>
  <c r="G458" i="5" s="1"/>
  <c r="F455" i="5"/>
  <c r="N455" i="5" s="1"/>
  <c r="F454" i="5"/>
  <c r="N454" i="5" s="1"/>
  <c r="F453" i="5"/>
  <c r="F452" i="5"/>
  <c r="N452" i="5" s="1"/>
  <c r="F451" i="5"/>
  <c r="N451" i="5" s="1"/>
  <c r="F450" i="5"/>
  <c r="G452" i="5" s="1"/>
  <c r="N449" i="5"/>
  <c r="G449" i="5"/>
  <c r="F449" i="5"/>
  <c r="F448" i="5"/>
  <c r="N448" i="5" s="1"/>
  <c r="N447" i="5"/>
  <c r="F447" i="5"/>
  <c r="N446" i="5"/>
  <c r="F446" i="5"/>
  <c r="N445" i="5"/>
  <c r="F445" i="5"/>
  <c r="N444" i="5"/>
  <c r="F444" i="5"/>
  <c r="G446" i="5" s="1"/>
  <c r="G443" i="5"/>
  <c r="F443" i="5"/>
  <c r="N443" i="5" s="1"/>
  <c r="N442" i="5"/>
  <c r="F442" i="5"/>
  <c r="F441" i="5"/>
  <c r="N441" i="5" s="1"/>
  <c r="N440" i="5"/>
  <c r="G440" i="5"/>
  <c r="F440" i="5"/>
  <c r="F439" i="5"/>
  <c r="N439" i="5" s="1"/>
  <c r="N438" i="5"/>
  <c r="F438" i="5"/>
  <c r="N437" i="5"/>
  <c r="F437" i="5"/>
  <c r="N436" i="5"/>
  <c r="F436" i="5"/>
  <c r="N435" i="5"/>
  <c r="F435" i="5"/>
  <c r="G437" i="5" s="1"/>
  <c r="G434" i="5"/>
  <c r="F434" i="5"/>
  <c r="N434" i="5" s="1"/>
  <c r="N433" i="5"/>
  <c r="F433" i="5"/>
  <c r="F432" i="5"/>
  <c r="N432" i="5" s="1"/>
  <c r="N431" i="5"/>
  <c r="G431" i="5"/>
  <c r="F431" i="5"/>
  <c r="F430" i="5"/>
  <c r="N430" i="5" s="1"/>
  <c r="N429" i="5"/>
  <c r="F429" i="5"/>
  <c r="N428" i="5"/>
  <c r="F428" i="5"/>
  <c r="N427" i="5"/>
  <c r="F427" i="5"/>
  <c r="N426" i="5"/>
  <c r="F426" i="5"/>
  <c r="G428" i="5" s="1"/>
  <c r="G425" i="5"/>
  <c r="F425" i="5"/>
  <c r="N425" i="5" s="1"/>
  <c r="N424" i="5"/>
  <c r="F424" i="5"/>
  <c r="F423" i="5"/>
  <c r="N423" i="5" s="1"/>
  <c r="N422" i="5"/>
  <c r="G422" i="5"/>
  <c r="F422" i="5"/>
  <c r="F421" i="5"/>
  <c r="N421" i="5" s="1"/>
  <c r="N420" i="5"/>
  <c r="F420" i="5"/>
  <c r="N419" i="5"/>
  <c r="F419" i="5"/>
  <c r="N418" i="5"/>
  <c r="F418" i="5"/>
  <c r="N417" i="5"/>
  <c r="F417" i="5"/>
  <c r="G419" i="5" s="1"/>
  <c r="G416" i="5"/>
  <c r="F416" i="5"/>
  <c r="N416" i="5" s="1"/>
  <c r="N415" i="5"/>
  <c r="F415" i="5"/>
  <c r="F414" i="5"/>
  <c r="N414" i="5" s="1"/>
  <c r="N413" i="5"/>
  <c r="G413" i="5"/>
  <c r="F413" i="5"/>
  <c r="F412" i="5"/>
  <c r="N412" i="5" s="1"/>
  <c r="N411" i="5"/>
  <c r="F411" i="5"/>
  <c r="F410" i="5"/>
  <c r="N410" i="5" s="1"/>
  <c r="F409" i="5"/>
  <c r="N409" i="5" s="1"/>
  <c r="N408" i="5"/>
  <c r="F408" i="5"/>
  <c r="G410" i="5" s="1"/>
  <c r="N407" i="5"/>
  <c r="F407" i="5"/>
  <c r="F406" i="5"/>
  <c r="N406" i="5" s="1"/>
  <c r="F405" i="5"/>
  <c r="N405" i="5" s="1"/>
  <c r="F404" i="5"/>
  <c r="N404" i="5" s="1"/>
  <c r="N403" i="5"/>
  <c r="F403" i="5"/>
  <c r="N402" i="5"/>
  <c r="F402" i="5"/>
  <c r="G404" i="5" s="1"/>
  <c r="H404" i="5" s="1"/>
  <c r="F401" i="5"/>
  <c r="N401" i="5" s="1"/>
  <c r="N400" i="5"/>
  <c r="F400" i="5"/>
  <c r="F399" i="5"/>
  <c r="F398" i="5"/>
  <c r="N398" i="5" s="1"/>
  <c r="F397" i="5"/>
  <c r="N397" i="5" s="1"/>
  <c r="F396" i="5"/>
  <c r="N396" i="5" s="1"/>
  <c r="N395" i="5"/>
  <c r="F395" i="5"/>
  <c r="N394" i="5"/>
  <c r="F394" i="5"/>
  <c r="F393" i="5"/>
  <c r="N393" i="5" s="1"/>
  <c r="F392" i="5"/>
  <c r="N392" i="5" s="1"/>
  <c r="F391" i="5"/>
  <c r="N391" i="5" s="1"/>
  <c r="F390" i="5"/>
  <c r="N389" i="5"/>
  <c r="F389" i="5"/>
  <c r="F388" i="5"/>
  <c r="N388" i="5" s="1"/>
  <c r="N387" i="5"/>
  <c r="F387" i="5"/>
  <c r="G389" i="5" s="1"/>
  <c r="H389" i="5" s="1"/>
  <c r="N386" i="5"/>
  <c r="G386" i="5"/>
  <c r="H386" i="5" s="1"/>
  <c r="F386" i="5"/>
  <c r="F385" i="5"/>
  <c r="N385" i="5" s="1"/>
  <c r="F384" i="5"/>
  <c r="N384" i="5" s="1"/>
  <c r="F383" i="5"/>
  <c r="N383" i="5" s="1"/>
  <c r="F382" i="5"/>
  <c r="N382" i="5" s="1"/>
  <c r="N381" i="5"/>
  <c r="F381" i="5"/>
  <c r="N380" i="5"/>
  <c r="F380" i="5"/>
  <c r="F379" i="5"/>
  <c r="N379" i="5" s="1"/>
  <c r="F378" i="5"/>
  <c r="N378" i="5" s="1"/>
  <c r="N377" i="5"/>
  <c r="F377" i="5"/>
  <c r="F376" i="5"/>
  <c r="F375" i="5"/>
  <c r="N375" i="5" s="1"/>
  <c r="O374" i="5"/>
  <c r="O378" i="5" s="1"/>
  <c r="O382" i="5" s="1"/>
  <c r="O386" i="5" s="1"/>
  <c r="O390" i="5" s="1"/>
  <c r="O394" i="5" s="1"/>
  <c r="O398" i="5" s="1"/>
  <c r="O402" i="5" s="1"/>
  <c r="N374" i="5"/>
  <c r="F374" i="5"/>
  <c r="F373" i="5"/>
  <c r="N373" i="5" s="1"/>
  <c r="N372" i="5"/>
  <c r="F372" i="5"/>
  <c r="F371" i="5"/>
  <c r="N371" i="5" s="1"/>
  <c r="R370" i="5"/>
  <c r="F370" i="5"/>
  <c r="N370" i="5" s="1"/>
  <c r="F369" i="5"/>
  <c r="N369" i="5" s="1"/>
  <c r="R368" i="5"/>
  <c r="R369" i="5" s="1"/>
  <c r="Q369" i="5" s="1"/>
  <c r="N368" i="5"/>
  <c r="F368" i="5"/>
  <c r="R367" i="5"/>
  <c r="Q367" i="5"/>
  <c r="F367" i="5"/>
  <c r="N367" i="5" s="1"/>
  <c r="Q366" i="5"/>
  <c r="F366" i="5"/>
  <c r="N366" i="5" s="1"/>
  <c r="N365" i="5"/>
  <c r="F365" i="5"/>
  <c r="F364" i="5"/>
  <c r="N364" i="5" s="1"/>
  <c r="F363" i="5"/>
  <c r="G365" i="5" s="1"/>
  <c r="H365" i="5" s="1"/>
  <c r="I365" i="5" s="1"/>
  <c r="F362" i="5"/>
  <c r="N362" i="5" s="1"/>
  <c r="N361" i="5"/>
  <c r="F361" i="5"/>
  <c r="F360" i="5"/>
  <c r="G362" i="5" s="1"/>
  <c r="H362" i="5" s="1"/>
  <c r="N359" i="5"/>
  <c r="F359" i="5"/>
  <c r="F358" i="5"/>
  <c r="N358" i="5" s="1"/>
  <c r="F357" i="5"/>
  <c r="G359" i="5" s="1"/>
  <c r="H359" i="5" s="1"/>
  <c r="F356" i="5"/>
  <c r="N356" i="5" s="1"/>
  <c r="F355" i="5"/>
  <c r="N355" i="5" s="1"/>
  <c r="F354" i="5"/>
  <c r="N353" i="5"/>
  <c r="G353" i="5"/>
  <c r="H353" i="5" s="1"/>
  <c r="F353" i="5"/>
  <c r="F352" i="5"/>
  <c r="N352" i="5" s="1"/>
  <c r="N351" i="5"/>
  <c r="F351" i="5"/>
  <c r="F350" i="5"/>
  <c r="N350" i="5" s="1"/>
  <c r="F349" i="5"/>
  <c r="N349" i="5" s="1"/>
  <c r="F348" i="5"/>
  <c r="G350" i="5" s="1"/>
  <c r="H350" i="5" s="1"/>
  <c r="I350" i="5" s="1"/>
  <c r="N347" i="5"/>
  <c r="F347" i="5"/>
  <c r="F346" i="5"/>
  <c r="N346" i="5" s="1"/>
  <c r="F345" i="5"/>
  <c r="G347" i="5" s="1"/>
  <c r="H347" i="5" s="1"/>
  <c r="N344" i="5"/>
  <c r="F344" i="5"/>
  <c r="F343" i="5"/>
  <c r="N343" i="5" s="1"/>
  <c r="F342" i="5"/>
  <c r="G344" i="5" s="1"/>
  <c r="H344" i="5" s="1"/>
  <c r="I344" i="5" s="1"/>
  <c r="N341" i="5"/>
  <c r="I341" i="5"/>
  <c r="F341" i="5"/>
  <c r="F340" i="5"/>
  <c r="N340" i="5" s="1"/>
  <c r="F339" i="5"/>
  <c r="G341" i="5" s="1"/>
  <c r="H341" i="5" s="1"/>
  <c r="N338" i="5"/>
  <c r="F338" i="5"/>
  <c r="F337" i="5"/>
  <c r="N337" i="5" s="1"/>
  <c r="F336" i="5"/>
  <c r="G338" i="5" s="1"/>
  <c r="H338" i="5" s="1"/>
  <c r="F335" i="5"/>
  <c r="N335" i="5" s="1"/>
  <c r="F334" i="5"/>
  <c r="N334" i="5" s="1"/>
  <c r="F333" i="5"/>
  <c r="F332" i="5"/>
  <c r="N332" i="5" s="1"/>
  <c r="F331" i="5"/>
  <c r="N331" i="5" s="1"/>
  <c r="F330" i="5"/>
  <c r="G332" i="5" s="1"/>
  <c r="H332" i="5" s="1"/>
  <c r="I332" i="5" s="1"/>
  <c r="F329" i="5"/>
  <c r="N329" i="5" s="1"/>
  <c r="F328" i="5"/>
  <c r="N328" i="5" s="1"/>
  <c r="F327" i="5"/>
  <c r="G329" i="5" s="1"/>
  <c r="H329" i="5" s="1"/>
  <c r="F326" i="5"/>
  <c r="N326" i="5" s="1"/>
  <c r="F325" i="5"/>
  <c r="N325" i="5" s="1"/>
  <c r="F324" i="5"/>
  <c r="F323" i="5"/>
  <c r="N323" i="5" s="1"/>
  <c r="F322" i="5"/>
  <c r="N322" i="5" s="1"/>
  <c r="F321" i="5"/>
  <c r="G323" i="5" s="1"/>
  <c r="H323" i="5" s="1"/>
  <c r="I323" i="5" s="1"/>
  <c r="F320" i="5"/>
  <c r="N320" i="5" s="1"/>
  <c r="F319" i="5"/>
  <c r="N319" i="5" s="1"/>
  <c r="F318" i="5"/>
  <c r="G320" i="5" s="1"/>
  <c r="H320" i="5" s="1"/>
  <c r="F317" i="5"/>
  <c r="N317" i="5" s="1"/>
  <c r="F316" i="5"/>
  <c r="N316" i="5" s="1"/>
  <c r="F315" i="5"/>
  <c r="F314" i="5"/>
  <c r="N314" i="5" s="1"/>
  <c r="F313" i="5"/>
  <c r="N313" i="5" s="1"/>
  <c r="F312" i="5"/>
  <c r="G314" i="5" s="1"/>
  <c r="H314" i="5" s="1"/>
  <c r="I314" i="5" s="1"/>
  <c r="F311" i="5"/>
  <c r="N311" i="5" s="1"/>
  <c r="F310" i="5"/>
  <c r="N310" i="5" s="1"/>
  <c r="F309" i="5"/>
  <c r="G311" i="5" s="1"/>
  <c r="H311" i="5" s="1"/>
  <c r="F308" i="5"/>
  <c r="N308" i="5" s="1"/>
  <c r="F307" i="5"/>
  <c r="N307" i="5" s="1"/>
  <c r="F306" i="5"/>
  <c r="F305" i="5"/>
  <c r="N305" i="5" s="1"/>
  <c r="F304" i="5"/>
  <c r="N304" i="5" s="1"/>
  <c r="F303" i="5"/>
  <c r="G305" i="5" s="1"/>
  <c r="H305" i="5" s="1"/>
  <c r="F302" i="5"/>
  <c r="N302" i="5" s="1"/>
  <c r="F301" i="5"/>
  <c r="N301" i="5" s="1"/>
  <c r="F300" i="5"/>
  <c r="G302" i="5" s="1"/>
  <c r="H302" i="5" s="1"/>
  <c r="F299" i="5"/>
  <c r="N299" i="5" s="1"/>
  <c r="F298" i="5"/>
  <c r="N298" i="5" s="1"/>
  <c r="F297" i="5"/>
  <c r="F296" i="5"/>
  <c r="N296" i="5" s="1"/>
  <c r="F295" i="5"/>
  <c r="N295" i="5" s="1"/>
  <c r="F294" i="5"/>
  <c r="G296" i="5" s="1"/>
  <c r="H296" i="5" s="1"/>
  <c r="F293" i="5"/>
  <c r="N293" i="5" s="1"/>
  <c r="F292" i="5"/>
  <c r="N292" i="5" s="1"/>
  <c r="F291" i="5"/>
  <c r="F290" i="5"/>
  <c r="N290" i="5" s="1"/>
  <c r="F289" i="5"/>
  <c r="N289" i="5" s="1"/>
  <c r="F288" i="5"/>
  <c r="F287" i="5"/>
  <c r="N287" i="5" s="1"/>
  <c r="F286" i="5"/>
  <c r="N286" i="5" s="1"/>
  <c r="F285" i="5"/>
  <c r="F284" i="5"/>
  <c r="N284" i="5" s="1"/>
  <c r="F283" i="5"/>
  <c r="N283" i="5" s="1"/>
  <c r="F282" i="5"/>
  <c r="F281" i="5"/>
  <c r="N281" i="5" s="1"/>
  <c r="F280" i="5"/>
  <c r="N280" i="5" s="1"/>
  <c r="F279" i="5"/>
  <c r="F278" i="5"/>
  <c r="N278" i="5" s="1"/>
  <c r="F277" i="5"/>
  <c r="N277" i="5" s="1"/>
  <c r="F276" i="5"/>
  <c r="N275" i="5"/>
  <c r="F275" i="5"/>
  <c r="F274" i="5"/>
  <c r="N274" i="5" s="1"/>
  <c r="N273" i="5"/>
  <c r="F273" i="5"/>
  <c r="G275" i="5" s="1"/>
  <c r="H275" i="5" s="1"/>
  <c r="I275" i="5" s="1"/>
  <c r="F272" i="5"/>
  <c r="N272" i="5" s="1"/>
  <c r="N271" i="5"/>
  <c r="F271" i="5"/>
  <c r="G272" i="5" s="1"/>
  <c r="H272" i="5" s="1"/>
  <c r="F270" i="5"/>
  <c r="N270" i="5" s="1"/>
  <c r="F269" i="5"/>
  <c r="N269" i="5" s="1"/>
  <c r="F268" i="5"/>
  <c r="N268" i="5" s="1"/>
  <c r="F267" i="5"/>
  <c r="N266" i="5"/>
  <c r="H266" i="5"/>
  <c r="G266" i="5"/>
  <c r="F266" i="5"/>
  <c r="N265" i="5"/>
  <c r="F265" i="5"/>
  <c r="N264" i="5"/>
  <c r="F264" i="5"/>
  <c r="G263" i="5"/>
  <c r="H263" i="5" s="1"/>
  <c r="F263" i="5"/>
  <c r="N263" i="5" s="1"/>
  <c r="F262" i="5"/>
  <c r="N262" i="5" s="1"/>
  <c r="F261" i="5"/>
  <c r="N261" i="5" s="1"/>
  <c r="N260" i="5"/>
  <c r="F260" i="5"/>
  <c r="F259" i="5"/>
  <c r="N259" i="5" s="1"/>
  <c r="F258" i="5"/>
  <c r="F257" i="5"/>
  <c r="N257" i="5" s="1"/>
  <c r="N256" i="5"/>
  <c r="F256" i="5"/>
  <c r="F255" i="5"/>
  <c r="G257" i="5" s="1"/>
  <c r="H257" i="5" s="1"/>
  <c r="N254" i="5"/>
  <c r="F254" i="5"/>
  <c r="F253" i="5"/>
  <c r="N253" i="5" s="1"/>
  <c r="N252" i="5"/>
  <c r="F252" i="5"/>
  <c r="G254" i="5" s="1"/>
  <c r="H254" i="5" s="1"/>
  <c r="F251" i="5"/>
  <c r="N251" i="5" s="1"/>
  <c r="N250" i="5"/>
  <c r="F250" i="5"/>
  <c r="F249" i="5"/>
  <c r="N248" i="5"/>
  <c r="F248" i="5"/>
  <c r="F247" i="5"/>
  <c r="N246" i="5"/>
  <c r="F246" i="5"/>
  <c r="N245" i="5"/>
  <c r="H245" i="5"/>
  <c r="G245" i="5"/>
  <c r="F245" i="5"/>
  <c r="F244" i="5"/>
  <c r="N244" i="5" s="1"/>
  <c r="N243" i="5"/>
  <c r="F243" i="5"/>
  <c r="G242" i="5"/>
  <c r="H242" i="5" s="1"/>
  <c r="F242" i="5"/>
  <c r="N242" i="5" s="1"/>
  <c r="F241" i="5"/>
  <c r="N241" i="5" s="1"/>
  <c r="N240" i="5"/>
  <c r="F240" i="5"/>
  <c r="F239" i="5"/>
  <c r="N239" i="5" s="1"/>
  <c r="F238" i="5"/>
  <c r="N238" i="5" s="1"/>
  <c r="F237" i="5"/>
  <c r="F236" i="5"/>
  <c r="N236" i="5" s="1"/>
  <c r="N235" i="5"/>
  <c r="F235" i="5"/>
  <c r="F234" i="5"/>
  <c r="G236" i="5" s="1"/>
  <c r="H236" i="5" s="1"/>
  <c r="N233" i="5"/>
  <c r="F233" i="5"/>
  <c r="N232" i="5"/>
  <c r="F232" i="5"/>
  <c r="F231" i="5"/>
  <c r="G233" i="5" s="1"/>
  <c r="H233" i="5" s="1"/>
  <c r="N230" i="5"/>
  <c r="F230" i="5"/>
  <c r="F229" i="5"/>
  <c r="N229" i="5" s="1"/>
  <c r="F228" i="5"/>
  <c r="N227" i="5"/>
  <c r="F227" i="5"/>
  <c r="F226" i="5"/>
  <c r="G227" i="5" s="1"/>
  <c r="H227" i="5" s="1"/>
  <c r="N225" i="5"/>
  <c r="F225" i="5"/>
  <c r="G224" i="5"/>
  <c r="H224" i="5" s="1"/>
  <c r="F224" i="5"/>
  <c r="N224" i="5" s="1"/>
  <c r="F223" i="5"/>
  <c r="N223" i="5" s="1"/>
  <c r="N222" i="5"/>
  <c r="F222" i="5"/>
  <c r="F221" i="5"/>
  <c r="N221" i="5" s="1"/>
  <c r="F220" i="5"/>
  <c r="N220" i="5" s="1"/>
  <c r="F219" i="5"/>
  <c r="F218" i="5"/>
  <c r="N218" i="5" s="1"/>
  <c r="N217" i="5"/>
  <c r="F217" i="5"/>
  <c r="F216" i="5"/>
  <c r="G218" i="5" s="1"/>
  <c r="H218" i="5" s="1"/>
  <c r="N215" i="5"/>
  <c r="F215" i="5"/>
  <c r="N214" i="5"/>
  <c r="F214" i="5"/>
  <c r="F213" i="5"/>
  <c r="G215" i="5" s="1"/>
  <c r="H215" i="5" s="1"/>
  <c r="N212" i="5"/>
  <c r="F212" i="5"/>
  <c r="F211" i="5"/>
  <c r="N211" i="5" s="1"/>
  <c r="F210" i="5"/>
  <c r="N209" i="5"/>
  <c r="F209" i="5"/>
  <c r="F208" i="5"/>
  <c r="G209" i="5" s="1"/>
  <c r="H209" i="5" s="1"/>
  <c r="N207" i="5"/>
  <c r="F207" i="5"/>
  <c r="G206" i="5"/>
  <c r="H206" i="5" s="1"/>
  <c r="F206" i="5"/>
  <c r="N206" i="5" s="1"/>
  <c r="F205" i="5"/>
  <c r="N205" i="5" s="1"/>
  <c r="N204" i="5"/>
  <c r="F204" i="5"/>
  <c r="F203" i="5"/>
  <c r="N203" i="5" s="1"/>
  <c r="F202" i="5"/>
  <c r="N202" i="5" s="1"/>
  <c r="F201" i="5"/>
  <c r="F200" i="5"/>
  <c r="N200" i="5" s="1"/>
  <c r="N199" i="5"/>
  <c r="F199" i="5"/>
  <c r="F198" i="5"/>
  <c r="G200" i="5" s="1"/>
  <c r="H200" i="5" s="1"/>
  <c r="N197" i="5"/>
  <c r="F197" i="5"/>
  <c r="N196" i="5"/>
  <c r="F196" i="5"/>
  <c r="F195" i="5"/>
  <c r="G197" i="5" s="1"/>
  <c r="H197" i="5" s="1"/>
  <c r="N194" i="5"/>
  <c r="F194" i="5"/>
  <c r="F193" i="5"/>
  <c r="N193" i="5" s="1"/>
  <c r="F192" i="5"/>
  <c r="N191" i="5"/>
  <c r="F191" i="5"/>
  <c r="F190" i="5"/>
  <c r="G191" i="5" s="1"/>
  <c r="H191" i="5" s="1"/>
  <c r="N189" i="5"/>
  <c r="F189" i="5"/>
  <c r="G188" i="5"/>
  <c r="H188" i="5" s="1"/>
  <c r="F188" i="5"/>
  <c r="N188" i="5" s="1"/>
  <c r="F187" i="5"/>
  <c r="N187" i="5" s="1"/>
  <c r="N186" i="5"/>
  <c r="F186" i="5"/>
  <c r="F185" i="5"/>
  <c r="N185" i="5" s="1"/>
  <c r="F184" i="5"/>
  <c r="N184" i="5" s="1"/>
  <c r="F183" i="5"/>
  <c r="F182" i="5"/>
  <c r="N182" i="5" s="1"/>
  <c r="N181" i="5"/>
  <c r="F181" i="5"/>
  <c r="F180" i="5"/>
  <c r="G182" i="5" s="1"/>
  <c r="H182" i="5" s="1"/>
  <c r="N179" i="5"/>
  <c r="F179" i="5"/>
  <c r="N178" i="5"/>
  <c r="F178" i="5"/>
  <c r="F177" i="5"/>
  <c r="G179" i="5" s="1"/>
  <c r="H179" i="5" s="1"/>
  <c r="N176" i="5"/>
  <c r="F176" i="5"/>
  <c r="F175" i="5"/>
  <c r="N175" i="5" s="1"/>
  <c r="F174" i="5"/>
  <c r="N173" i="5"/>
  <c r="F173" i="5"/>
  <c r="F172" i="5"/>
  <c r="G173" i="5" s="1"/>
  <c r="H173" i="5" s="1"/>
  <c r="N171" i="5"/>
  <c r="F171" i="5"/>
  <c r="G170" i="5"/>
  <c r="H170" i="5" s="1"/>
  <c r="F170" i="5"/>
  <c r="N170" i="5" s="1"/>
  <c r="F169" i="5"/>
  <c r="N169" i="5" s="1"/>
  <c r="N168" i="5"/>
  <c r="F168" i="5"/>
  <c r="F167" i="5"/>
  <c r="N167" i="5" s="1"/>
  <c r="F166" i="5"/>
  <c r="N166" i="5" s="1"/>
  <c r="F165" i="5"/>
  <c r="F164" i="5"/>
  <c r="N164" i="5" s="1"/>
  <c r="N163" i="5"/>
  <c r="F163" i="5"/>
  <c r="F162" i="5"/>
  <c r="G164" i="5" s="1"/>
  <c r="H164" i="5" s="1"/>
  <c r="N161" i="5"/>
  <c r="F161" i="5"/>
  <c r="N160" i="5"/>
  <c r="F160" i="5"/>
  <c r="F159" i="5"/>
  <c r="G161" i="5" s="1"/>
  <c r="H161" i="5" s="1"/>
  <c r="N158" i="5"/>
  <c r="F158" i="5"/>
  <c r="F157" i="5"/>
  <c r="N157" i="5" s="1"/>
  <c r="F156" i="5"/>
  <c r="N155" i="5"/>
  <c r="F155" i="5"/>
  <c r="F154" i="5"/>
  <c r="G155" i="5" s="1"/>
  <c r="H155" i="5" s="1"/>
  <c r="N153" i="5"/>
  <c r="F153" i="5"/>
  <c r="G152" i="5"/>
  <c r="H152" i="5" s="1"/>
  <c r="F152" i="5"/>
  <c r="N152" i="5" s="1"/>
  <c r="F151" i="5"/>
  <c r="N151" i="5" s="1"/>
  <c r="N150" i="5"/>
  <c r="F150" i="5"/>
  <c r="F149" i="5"/>
  <c r="N149" i="5" s="1"/>
  <c r="F148" i="5"/>
  <c r="N148" i="5" s="1"/>
  <c r="F147" i="5"/>
  <c r="F146" i="5"/>
  <c r="N146" i="5" s="1"/>
  <c r="N145" i="5"/>
  <c r="F145" i="5"/>
  <c r="F144" i="5"/>
  <c r="G146" i="5" s="1"/>
  <c r="H146" i="5" s="1"/>
  <c r="N143" i="5"/>
  <c r="F143" i="5"/>
  <c r="N142" i="5"/>
  <c r="F142" i="5"/>
  <c r="F141" i="5"/>
  <c r="G143" i="5" s="1"/>
  <c r="H143" i="5" s="1"/>
  <c r="N140" i="5"/>
  <c r="F140" i="5"/>
  <c r="F139" i="5"/>
  <c r="N139" i="5" s="1"/>
  <c r="F138" i="5"/>
  <c r="N137" i="5"/>
  <c r="F137" i="5"/>
  <c r="F136" i="5"/>
  <c r="G137" i="5" s="1"/>
  <c r="H137" i="5" s="1"/>
  <c r="N135" i="5"/>
  <c r="F135" i="5"/>
  <c r="G134" i="5"/>
  <c r="H134" i="5" s="1"/>
  <c r="F134" i="5"/>
  <c r="N134" i="5" s="1"/>
  <c r="F133" i="5"/>
  <c r="N133" i="5" s="1"/>
  <c r="F132" i="5"/>
  <c r="N132" i="5" s="1"/>
  <c r="G131" i="5"/>
  <c r="H131" i="5" s="1"/>
  <c r="F131" i="5"/>
  <c r="N131" i="5" s="1"/>
  <c r="F130" i="5"/>
  <c r="N130" i="5" s="1"/>
  <c r="F129" i="5"/>
  <c r="N129" i="5" s="1"/>
  <c r="F128" i="5"/>
  <c r="N128" i="5" s="1"/>
  <c r="N127" i="5"/>
  <c r="F127" i="5"/>
  <c r="F126" i="5"/>
  <c r="N125" i="5"/>
  <c r="F125" i="5"/>
  <c r="F124" i="5"/>
  <c r="N124" i="5" s="1"/>
  <c r="F123" i="5"/>
  <c r="G125" i="5" s="1"/>
  <c r="H125" i="5" s="1"/>
  <c r="N122" i="5"/>
  <c r="F122" i="5"/>
  <c r="F121" i="5"/>
  <c r="N121" i="5" s="1"/>
  <c r="F120" i="5"/>
  <c r="G122" i="5" s="1"/>
  <c r="H122" i="5" s="1"/>
  <c r="N119" i="5"/>
  <c r="F119" i="5"/>
  <c r="F118" i="5"/>
  <c r="N118" i="5" s="1"/>
  <c r="N117" i="5"/>
  <c r="F117" i="5"/>
  <c r="G116" i="5"/>
  <c r="H116" i="5" s="1"/>
  <c r="F116" i="5"/>
  <c r="N116" i="5" s="1"/>
  <c r="F115" i="5"/>
  <c r="N115" i="5" s="1"/>
  <c r="F114" i="5"/>
  <c r="N114" i="5" s="1"/>
  <c r="G113" i="5"/>
  <c r="H113" i="5" s="1"/>
  <c r="F113" i="5"/>
  <c r="N113" i="5" s="1"/>
  <c r="F112" i="5"/>
  <c r="N112" i="5" s="1"/>
  <c r="F111" i="5"/>
  <c r="N111" i="5" s="1"/>
  <c r="F110" i="5"/>
  <c r="N110" i="5" s="1"/>
  <c r="N109" i="5"/>
  <c r="F109" i="5"/>
  <c r="F108" i="5"/>
  <c r="N107" i="5"/>
  <c r="F107" i="5"/>
  <c r="F106" i="5"/>
  <c r="N106" i="5" s="1"/>
  <c r="F105" i="5"/>
  <c r="G107" i="5" s="1"/>
  <c r="H107" i="5" s="1"/>
  <c r="N104" i="5"/>
  <c r="F104" i="5"/>
  <c r="F103" i="5"/>
  <c r="N103" i="5" s="1"/>
  <c r="F102" i="5"/>
  <c r="G104" i="5" s="1"/>
  <c r="H104" i="5" s="1"/>
  <c r="N101" i="5"/>
  <c r="F101" i="5"/>
  <c r="F100" i="5"/>
  <c r="N100" i="5" s="1"/>
  <c r="N99" i="5"/>
  <c r="F99" i="5"/>
  <c r="G98" i="5"/>
  <c r="H98" i="5" s="1"/>
  <c r="F98" i="5"/>
  <c r="N98" i="5" s="1"/>
  <c r="F97" i="5"/>
  <c r="N97" i="5" s="1"/>
  <c r="F96" i="5"/>
  <c r="N96" i="5" s="1"/>
  <c r="G95" i="5"/>
  <c r="H95" i="5" s="1"/>
  <c r="F95" i="5"/>
  <c r="N95" i="5" s="1"/>
  <c r="F94" i="5"/>
  <c r="N94" i="5" s="1"/>
  <c r="F93" i="5"/>
  <c r="N93" i="5" s="1"/>
  <c r="F92" i="5"/>
  <c r="N92" i="5" s="1"/>
  <c r="N91" i="5"/>
  <c r="F91" i="5"/>
  <c r="F90" i="5"/>
  <c r="N89" i="5"/>
  <c r="F89" i="5"/>
  <c r="F88" i="5"/>
  <c r="N88" i="5" s="1"/>
  <c r="F87" i="5"/>
  <c r="G89" i="5" s="1"/>
  <c r="H89" i="5" s="1"/>
  <c r="N86" i="5"/>
  <c r="F86" i="5"/>
  <c r="N85" i="5"/>
  <c r="F85" i="5"/>
  <c r="F84" i="5"/>
  <c r="N83" i="5"/>
  <c r="G83" i="5"/>
  <c r="H83" i="5" s="1"/>
  <c r="F83" i="5"/>
  <c r="F82" i="5"/>
  <c r="N82" i="5" s="1"/>
  <c r="N81" i="5"/>
  <c r="F81" i="5"/>
  <c r="F80" i="5"/>
  <c r="N80" i="5" s="1"/>
  <c r="F79" i="5"/>
  <c r="N79" i="5" s="1"/>
  <c r="F78" i="5"/>
  <c r="G80" i="5" s="1"/>
  <c r="H80" i="5" s="1"/>
  <c r="G77" i="5"/>
  <c r="H77" i="5" s="1"/>
  <c r="F77" i="5"/>
  <c r="N77" i="5" s="1"/>
  <c r="F76" i="5"/>
  <c r="N76" i="5" s="1"/>
  <c r="N75" i="5"/>
  <c r="F75" i="5"/>
  <c r="F74" i="5"/>
  <c r="N74" i="5" s="1"/>
  <c r="N73" i="5"/>
  <c r="F73" i="5"/>
  <c r="F72" i="5"/>
  <c r="G74" i="5" s="1"/>
  <c r="H74" i="5" s="1"/>
  <c r="N71" i="5"/>
  <c r="F71" i="5"/>
  <c r="F70" i="5"/>
  <c r="N70" i="5" s="1"/>
  <c r="F69" i="5"/>
  <c r="G71" i="5" s="1"/>
  <c r="H71" i="5" s="1"/>
  <c r="N68" i="5"/>
  <c r="F68" i="5"/>
  <c r="N67" i="5"/>
  <c r="F67" i="5"/>
  <c r="F66" i="5"/>
  <c r="G68" i="5" s="1"/>
  <c r="H68" i="5" s="1"/>
  <c r="N65" i="5"/>
  <c r="G65" i="5"/>
  <c r="H65" i="5" s="1"/>
  <c r="F65" i="5"/>
  <c r="F64" i="5"/>
  <c r="N64" i="5" s="1"/>
  <c r="N63" i="5"/>
  <c r="F63" i="5"/>
  <c r="F62" i="5"/>
  <c r="N62" i="5" s="1"/>
  <c r="F61" i="5"/>
  <c r="N61" i="5" s="1"/>
  <c r="F60" i="5"/>
  <c r="G62" i="5" s="1"/>
  <c r="H62" i="5" s="1"/>
  <c r="G59" i="5"/>
  <c r="H59" i="5" s="1"/>
  <c r="F59" i="5"/>
  <c r="N59" i="5" s="1"/>
  <c r="F58" i="5"/>
  <c r="N58" i="5" s="1"/>
  <c r="N57" i="5"/>
  <c r="F57" i="5"/>
  <c r="F56" i="5"/>
  <c r="N56" i="5" s="1"/>
  <c r="N55" i="5"/>
  <c r="F55" i="5"/>
  <c r="F54" i="5"/>
  <c r="G56" i="5" s="1"/>
  <c r="H56" i="5" s="1"/>
  <c r="N53" i="5"/>
  <c r="F53" i="5"/>
  <c r="F52" i="5"/>
  <c r="N52" i="5" s="1"/>
  <c r="F51" i="5"/>
  <c r="G53" i="5" s="1"/>
  <c r="H53" i="5" s="1"/>
  <c r="N50" i="5"/>
  <c r="F50" i="5"/>
  <c r="N49" i="5"/>
  <c r="F49" i="5"/>
  <c r="F48" i="5"/>
  <c r="G50" i="5" s="1"/>
  <c r="H50" i="5" s="1"/>
  <c r="N47" i="5"/>
  <c r="G47" i="5"/>
  <c r="H47" i="5" s="1"/>
  <c r="F47" i="5"/>
  <c r="F46" i="5"/>
  <c r="N46" i="5" s="1"/>
  <c r="N45" i="5"/>
  <c r="F45" i="5"/>
  <c r="F44" i="5"/>
  <c r="N44" i="5" s="1"/>
  <c r="F43" i="5"/>
  <c r="N43" i="5" s="1"/>
  <c r="F42" i="5"/>
  <c r="G44" i="5" s="1"/>
  <c r="H44" i="5" s="1"/>
  <c r="G41" i="5"/>
  <c r="H41" i="5" s="1"/>
  <c r="F41" i="5"/>
  <c r="N41" i="5" s="1"/>
  <c r="F40" i="5"/>
  <c r="N40" i="5" s="1"/>
  <c r="N39" i="5"/>
  <c r="F39" i="5"/>
  <c r="F38" i="5"/>
  <c r="N38" i="5" s="1"/>
  <c r="N37" i="5"/>
  <c r="F37" i="5"/>
  <c r="F36" i="5"/>
  <c r="G38" i="5" s="1"/>
  <c r="H38" i="5" s="1"/>
  <c r="N35" i="5"/>
  <c r="F35" i="5"/>
  <c r="F34" i="5"/>
  <c r="N34" i="5" s="1"/>
  <c r="F33" i="5"/>
  <c r="G35" i="5" s="1"/>
  <c r="H35" i="5" s="1"/>
  <c r="N32" i="5"/>
  <c r="F32" i="5"/>
  <c r="N31" i="5"/>
  <c r="F31" i="5"/>
  <c r="F30" i="5"/>
  <c r="G32" i="5" s="1"/>
  <c r="H32" i="5" s="1"/>
  <c r="N29" i="5"/>
  <c r="G29" i="5"/>
  <c r="H29" i="5" s="1"/>
  <c r="F29" i="5"/>
  <c r="F28" i="5"/>
  <c r="N28" i="5" s="1"/>
  <c r="N27" i="5"/>
  <c r="F27" i="5"/>
  <c r="F26" i="5"/>
  <c r="N26" i="5" s="1"/>
  <c r="F25" i="5"/>
  <c r="N25" i="5" s="1"/>
  <c r="F24" i="5"/>
  <c r="G26" i="5" s="1"/>
  <c r="H26" i="5" s="1"/>
  <c r="G23" i="5"/>
  <c r="H23" i="5" s="1"/>
  <c r="F23" i="5"/>
  <c r="N23" i="5" s="1"/>
  <c r="F22" i="5"/>
  <c r="N22" i="5" s="1"/>
  <c r="N21" i="5"/>
  <c r="F21" i="5"/>
  <c r="F20" i="5"/>
  <c r="N20" i="5" s="1"/>
  <c r="N19" i="5"/>
  <c r="F19" i="5"/>
  <c r="F18" i="5"/>
  <c r="G20" i="5" s="1"/>
  <c r="H20" i="5" s="1"/>
  <c r="N17" i="5"/>
  <c r="F17" i="5"/>
  <c r="F16" i="5"/>
  <c r="N16" i="5" s="1"/>
  <c r="F15" i="5"/>
  <c r="G17" i="5" s="1"/>
  <c r="H17" i="5" s="1"/>
  <c r="N14" i="5"/>
  <c r="F14" i="5"/>
  <c r="N13" i="5"/>
  <c r="F13" i="5"/>
  <c r="F12" i="5"/>
  <c r="G14" i="5" s="1"/>
  <c r="H14" i="5" s="1"/>
  <c r="N11" i="5"/>
  <c r="G11" i="5"/>
  <c r="H11" i="5" s="1"/>
  <c r="F11" i="5"/>
  <c r="F10" i="5"/>
  <c r="N10" i="5" s="1"/>
  <c r="N9" i="5"/>
  <c r="F9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6" i="5"/>
  <c r="A1" i="5"/>
  <c r="N24" i="5" l="1"/>
  <c r="N42" i="5"/>
  <c r="N60" i="5"/>
  <c r="N78" i="5"/>
  <c r="G260" i="5"/>
  <c r="H260" i="5" s="1"/>
  <c r="I272" i="5" s="1"/>
  <c r="N258" i="5"/>
  <c r="N376" i="5"/>
  <c r="G377" i="5"/>
  <c r="H377" i="5" s="1"/>
  <c r="I377" i="5" s="1"/>
  <c r="G149" i="5"/>
  <c r="H149" i="5" s="1"/>
  <c r="N147" i="5"/>
  <c r="G167" i="5"/>
  <c r="H167" i="5" s="1"/>
  <c r="N165" i="5"/>
  <c r="G185" i="5"/>
  <c r="H185" i="5" s="1"/>
  <c r="N183" i="5"/>
  <c r="G203" i="5"/>
  <c r="H203" i="5" s="1"/>
  <c r="N201" i="5"/>
  <c r="G221" i="5"/>
  <c r="H221" i="5" s="1"/>
  <c r="N219" i="5"/>
  <c r="G239" i="5"/>
  <c r="H239" i="5" s="1"/>
  <c r="N237" i="5"/>
  <c r="G248" i="5"/>
  <c r="H248" i="5" s="1"/>
  <c r="N247" i="5"/>
  <c r="N18" i="5"/>
  <c r="N36" i="5"/>
  <c r="N54" i="5"/>
  <c r="N72" i="5"/>
  <c r="G92" i="5"/>
  <c r="H92" i="5" s="1"/>
  <c r="N90" i="5"/>
  <c r="G101" i="5"/>
  <c r="H101" i="5" s="1"/>
  <c r="G110" i="5"/>
  <c r="H110" i="5" s="1"/>
  <c r="N108" i="5"/>
  <c r="G119" i="5"/>
  <c r="H119" i="5" s="1"/>
  <c r="G128" i="5"/>
  <c r="H128" i="5" s="1"/>
  <c r="N126" i="5"/>
  <c r="N15" i="5"/>
  <c r="N33" i="5"/>
  <c r="N51" i="5"/>
  <c r="N69" i="5"/>
  <c r="G86" i="5"/>
  <c r="H86" i="5" s="1"/>
  <c r="N12" i="5"/>
  <c r="N30" i="5"/>
  <c r="N48" i="5"/>
  <c r="N66" i="5"/>
  <c r="N84" i="5"/>
  <c r="G140" i="5"/>
  <c r="H140" i="5" s="1"/>
  <c r="G158" i="5"/>
  <c r="H158" i="5" s="1"/>
  <c r="G176" i="5"/>
  <c r="H176" i="5" s="1"/>
  <c r="G194" i="5"/>
  <c r="H194" i="5" s="1"/>
  <c r="G212" i="5"/>
  <c r="H212" i="5" s="1"/>
  <c r="G230" i="5"/>
  <c r="H230" i="5" s="1"/>
  <c r="G278" i="5"/>
  <c r="H278" i="5" s="1"/>
  <c r="I278" i="5" s="1"/>
  <c r="N276" i="5"/>
  <c r="G287" i="5"/>
  <c r="H287" i="5" s="1"/>
  <c r="I287" i="5" s="1"/>
  <c r="N285" i="5"/>
  <c r="I362" i="5"/>
  <c r="N136" i="5"/>
  <c r="N144" i="5"/>
  <c r="N154" i="5"/>
  <c r="N162" i="5"/>
  <c r="N172" i="5"/>
  <c r="N180" i="5"/>
  <c r="N190" i="5"/>
  <c r="N198" i="5"/>
  <c r="N208" i="5"/>
  <c r="N216" i="5"/>
  <c r="N226" i="5"/>
  <c r="N234" i="5"/>
  <c r="G251" i="5"/>
  <c r="H251" i="5" s="1"/>
  <c r="N249" i="5"/>
  <c r="G269" i="5"/>
  <c r="H269" i="5" s="1"/>
  <c r="N267" i="5"/>
  <c r="I353" i="5"/>
  <c r="I359" i="5"/>
  <c r="N87" i="5"/>
  <c r="N105" i="5"/>
  <c r="N123" i="5"/>
  <c r="N141" i="5"/>
  <c r="N159" i="5"/>
  <c r="N177" i="5"/>
  <c r="N195" i="5"/>
  <c r="N213" i="5"/>
  <c r="N231" i="5"/>
  <c r="N255" i="5"/>
  <c r="G284" i="5"/>
  <c r="H284" i="5" s="1"/>
  <c r="I284" i="5" s="1"/>
  <c r="N282" i="5"/>
  <c r="G293" i="5"/>
  <c r="H293" i="5" s="1"/>
  <c r="N291" i="5"/>
  <c r="G512" i="5"/>
  <c r="N510" i="5"/>
  <c r="N102" i="5"/>
  <c r="N120" i="5"/>
  <c r="N138" i="5"/>
  <c r="N156" i="5"/>
  <c r="N174" i="5"/>
  <c r="N192" i="5"/>
  <c r="N210" i="5"/>
  <c r="N228" i="5"/>
  <c r="G356" i="5"/>
  <c r="H356" i="5" s="1"/>
  <c r="I356" i="5" s="1"/>
  <c r="N354" i="5"/>
  <c r="I389" i="5"/>
  <c r="J401" i="5" s="1"/>
  <c r="N390" i="5"/>
  <c r="G392" i="5"/>
  <c r="H392" i="5" s="1"/>
  <c r="G401" i="5"/>
  <c r="H401" i="5" s="1"/>
  <c r="N399" i="5"/>
  <c r="G281" i="5"/>
  <c r="H281" i="5" s="1"/>
  <c r="I281" i="5" s="1"/>
  <c r="N279" i="5"/>
  <c r="G290" i="5"/>
  <c r="H290" i="5" s="1"/>
  <c r="N288" i="5"/>
  <c r="G299" i="5"/>
  <c r="H299" i="5" s="1"/>
  <c r="G308" i="5"/>
  <c r="H308" i="5" s="1"/>
  <c r="G317" i="5"/>
  <c r="H317" i="5" s="1"/>
  <c r="G326" i="5"/>
  <c r="H326" i="5" s="1"/>
  <c r="G335" i="5"/>
  <c r="H335" i="5" s="1"/>
  <c r="I335" i="5" s="1"/>
  <c r="Q370" i="5"/>
  <c r="R371" i="5"/>
  <c r="N460" i="5"/>
  <c r="G461" i="5"/>
  <c r="Q368" i="5"/>
  <c r="N357" i="5"/>
  <c r="G368" i="5"/>
  <c r="H368" i="5" s="1"/>
  <c r="I368" i="5" s="1"/>
  <c r="G380" i="5"/>
  <c r="H380" i="5" s="1"/>
  <c r="I380" i="5" s="1"/>
  <c r="J392" i="5" s="1"/>
  <c r="G464" i="5"/>
  <c r="N462" i="5"/>
  <c r="N506" i="5"/>
  <c r="G506" i="5"/>
  <c r="G530" i="5"/>
  <c r="N528" i="5"/>
  <c r="N360" i="5"/>
  <c r="G371" i="5"/>
  <c r="H371" i="5" s="1"/>
  <c r="I371" i="5" s="1"/>
  <c r="N479" i="5"/>
  <c r="G479" i="5"/>
  <c r="N294" i="5"/>
  <c r="N297" i="5"/>
  <c r="N300" i="5"/>
  <c r="N303" i="5"/>
  <c r="N306" i="5"/>
  <c r="N309" i="5"/>
  <c r="N312" i="5"/>
  <c r="N315" i="5"/>
  <c r="N318" i="5"/>
  <c r="N321" i="5"/>
  <c r="N324" i="5"/>
  <c r="N327" i="5"/>
  <c r="N330" i="5"/>
  <c r="N333" i="5"/>
  <c r="N336" i="5"/>
  <c r="N339" i="5"/>
  <c r="N342" i="5"/>
  <c r="N345" i="5"/>
  <c r="N363" i="5"/>
  <c r="G374" i="5"/>
  <c r="H374" i="5" s="1"/>
  <c r="I374" i="5" s="1"/>
  <c r="G383" i="5"/>
  <c r="H383" i="5" s="1"/>
  <c r="I383" i="5" s="1"/>
  <c r="N524" i="5"/>
  <c r="G524" i="5"/>
  <c r="N348" i="5"/>
  <c r="G395" i="5"/>
  <c r="H395" i="5" s="1"/>
  <c r="I395" i="5" s="1"/>
  <c r="G407" i="5"/>
  <c r="H407" i="5" s="1"/>
  <c r="G455" i="5"/>
  <c r="N453" i="5"/>
  <c r="G398" i="5"/>
  <c r="H398" i="5" s="1"/>
  <c r="N450" i="5"/>
  <c r="N465" i="5"/>
  <c r="G473" i="5"/>
  <c r="N471" i="5"/>
  <c r="N492" i="5"/>
  <c r="G497" i="5"/>
  <c r="G503" i="5"/>
  <c r="N501" i="5"/>
  <c r="N515" i="5"/>
  <c r="G515" i="5"/>
  <c r="G521" i="5"/>
  <c r="N519" i="5"/>
  <c r="N533" i="5"/>
  <c r="G533" i="5"/>
  <c r="G539" i="5"/>
  <c r="N537" i="5"/>
  <c r="G470" i="5"/>
  <c r="N483" i="5"/>
  <c r="G488" i="5"/>
  <c r="G500" i="5"/>
  <c r="G518" i="5"/>
  <c r="G536" i="5"/>
  <c r="N480" i="5"/>
  <c r="N489" i="5"/>
  <c r="N498" i="5"/>
  <c r="N507" i="5"/>
  <c r="N516" i="5"/>
  <c r="N525" i="5"/>
  <c r="N534" i="5"/>
  <c r="N540" i="5"/>
  <c r="N543" i="5"/>
  <c r="G548" i="5"/>
  <c r="I407" i="5" l="1"/>
  <c r="J419" i="5" s="1"/>
  <c r="R372" i="5"/>
  <c r="Q371" i="5"/>
  <c r="I317" i="5"/>
  <c r="I329" i="5"/>
  <c r="I308" i="5"/>
  <c r="I320" i="5"/>
  <c r="J368" i="5" s="1"/>
  <c r="I293" i="5"/>
  <c r="I326" i="5"/>
  <c r="I338" i="5"/>
  <c r="J386" i="5" s="1"/>
  <c r="I398" i="5"/>
  <c r="H410" i="5" s="1"/>
  <c r="I386" i="5"/>
  <c r="I299" i="5"/>
  <c r="I311" i="5"/>
  <c r="J359" i="5" s="1"/>
  <c r="H413" i="5"/>
  <c r="I401" i="5"/>
  <c r="J413" i="5" s="1"/>
  <c r="I305" i="5"/>
  <c r="I392" i="5"/>
  <c r="J404" i="5" s="1"/>
  <c r="I404" i="5"/>
  <c r="I347" i="5"/>
  <c r="J395" i="5" s="1"/>
  <c r="I290" i="5"/>
  <c r="J347" i="5" s="1"/>
  <c r="I302" i="5"/>
  <c r="I296" i="5"/>
  <c r="I410" i="5" l="1"/>
  <c r="J422" i="5" s="1"/>
  <c r="H422" i="5"/>
  <c r="J371" i="5"/>
  <c r="J416" i="5"/>
  <c r="H416" i="5"/>
  <c r="J353" i="5"/>
  <c r="J365" i="5"/>
  <c r="J350" i="5"/>
  <c r="J362" i="5"/>
  <c r="J389" i="5"/>
  <c r="J383" i="5"/>
  <c r="J398" i="5"/>
  <c r="H419" i="5"/>
  <c r="J374" i="5"/>
  <c r="J407" i="5"/>
  <c r="R373" i="5"/>
  <c r="Q372" i="5"/>
  <c r="J377" i="5"/>
  <c r="I413" i="5"/>
  <c r="J425" i="5" s="1"/>
  <c r="H425" i="5"/>
  <c r="J410" i="5"/>
  <c r="J356" i="5"/>
  <c r="J380" i="5"/>
  <c r="I416" i="5" l="1"/>
  <c r="J428" i="5" s="1"/>
  <c r="R374" i="5"/>
  <c r="Q373" i="5"/>
  <c r="I425" i="5"/>
  <c r="J437" i="5" s="1"/>
  <c r="I422" i="5"/>
  <c r="J434" i="5" s="1"/>
  <c r="H434" i="5"/>
  <c r="H431" i="5"/>
  <c r="I419" i="5"/>
  <c r="J431" i="5" s="1"/>
  <c r="H437" i="5" l="1"/>
  <c r="I431" i="5"/>
  <c r="J443" i="5" s="1"/>
  <c r="R375" i="5"/>
  <c r="Q374" i="5"/>
  <c r="H446" i="5"/>
  <c r="I434" i="5"/>
  <c r="J446" i="5" s="1"/>
  <c r="H428" i="5"/>
  <c r="R376" i="5" l="1"/>
  <c r="Q375" i="5"/>
  <c r="H458" i="5"/>
  <c r="I446" i="5"/>
  <c r="J458" i="5" s="1"/>
  <c r="H443" i="5"/>
  <c r="H440" i="5"/>
  <c r="I428" i="5"/>
  <c r="J440" i="5" s="1"/>
  <c r="H449" i="5"/>
  <c r="I437" i="5"/>
  <c r="J449" i="5" s="1"/>
  <c r="I443" i="5" l="1"/>
  <c r="J455" i="5" s="1"/>
  <c r="I458" i="5"/>
  <c r="J470" i="5" s="1"/>
  <c r="I440" i="5"/>
  <c r="J452" i="5" s="1"/>
  <c r="I449" i="5"/>
  <c r="J461" i="5" s="1"/>
  <c r="H461" i="5"/>
  <c r="Q376" i="5"/>
  <c r="R377" i="5"/>
  <c r="H452" i="5" l="1"/>
  <c r="Q377" i="5"/>
  <c r="R378" i="5"/>
  <c r="H470" i="5"/>
  <c r="I461" i="5"/>
  <c r="J473" i="5" s="1"/>
  <c r="H473" i="5"/>
  <c r="H455" i="5"/>
  <c r="I470" i="5" l="1"/>
  <c r="J482" i="5" s="1"/>
  <c r="H482" i="5"/>
  <c r="R379" i="5"/>
  <c r="Q378" i="5"/>
  <c r="I473" i="5"/>
  <c r="J485" i="5" s="1"/>
  <c r="I455" i="5"/>
  <c r="J467" i="5" s="1"/>
  <c r="I452" i="5"/>
  <c r="J464" i="5" s="1"/>
  <c r="H464" i="5"/>
  <c r="I464" i="5" l="1"/>
  <c r="J476" i="5" s="1"/>
  <c r="Q379" i="5"/>
  <c r="R380" i="5"/>
  <c r="H485" i="5"/>
  <c r="H494" i="5"/>
  <c r="I482" i="5"/>
  <c r="J494" i="5" s="1"/>
  <c r="H467" i="5"/>
  <c r="I494" i="5" l="1"/>
  <c r="J506" i="5" s="1"/>
  <c r="H506" i="5"/>
  <c r="I485" i="5"/>
  <c r="J497" i="5" s="1"/>
  <c r="R381" i="5"/>
  <c r="Q380" i="5"/>
  <c r="I467" i="5"/>
  <c r="J479" i="5" s="1"/>
  <c r="H479" i="5"/>
  <c r="H476" i="5"/>
  <c r="R382" i="5" l="1"/>
  <c r="Q381" i="5"/>
  <c r="H497" i="5"/>
  <c r="I476" i="5"/>
  <c r="J488" i="5" s="1"/>
  <c r="H488" i="5"/>
  <c r="I479" i="5"/>
  <c r="J491" i="5" s="1"/>
  <c r="I506" i="5"/>
  <c r="J518" i="5" s="1"/>
  <c r="H518" i="5"/>
  <c r="I488" i="5" l="1"/>
  <c r="J500" i="5" s="1"/>
  <c r="H500" i="5"/>
  <c r="H530" i="5"/>
  <c r="I518" i="5"/>
  <c r="J530" i="5" s="1"/>
  <c r="I497" i="5"/>
  <c r="J509" i="5" s="1"/>
  <c r="H509" i="5"/>
  <c r="H491" i="5"/>
  <c r="Q382" i="5"/>
  <c r="R383" i="5"/>
  <c r="I509" i="5" l="1"/>
  <c r="J521" i="5" s="1"/>
  <c r="R384" i="5"/>
  <c r="Q383" i="5"/>
  <c r="I530" i="5"/>
  <c r="J542" i="5" s="1"/>
  <c r="H542" i="5"/>
  <c r="I500" i="5"/>
  <c r="J512" i="5" s="1"/>
  <c r="H503" i="5"/>
  <c r="I491" i="5"/>
  <c r="J503" i="5" s="1"/>
  <c r="I542" i="5" l="1"/>
  <c r="J554" i="5" s="1"/>
  <c r="H554" i="5"/>
  <c r="I554" i="5" s="1"/>
  <c r="I503" i="5"/>
  <c r="J515" i="5" s="1"/>
  <c r="H515" i="5"/>
  <c r="R385" i="5"/>
  <c r="Q384" i="5"/>
  <c r="H512" i="5"/>
  <c r="H521" i="5"/>
  <c r="I515" i="5" l="1"/>
  <c r="J527" i="5" s="1"/>
  <c r="H527" i="5"/>
  <c r="Q385" i="5"/>
  <c r="R386" i="5"/>
  <c r="I521" i="5"/>
  <c r="J533" i="5" s="1"/>
  <c r="H533" i="5"/>
  <c r="I512" i="5"/>
  <c r="J524" i="5" s="1"/>
  <c r="H524" i="5"/>
  <c r="I533" i="5" l="1"/>
  <c r="J545" i="5" s="1"/>
  <c r="Q386" i="5"/>
  <c r="R387" i="5"/>
  <c r="I524" i="5"/>
  <c r="J536" i="5" s="1"/>
  <c r="H536" i="5"/>
  <c r="I527" i="5"/>
  <c r="J539" i="5" s="1"/>
  <c r="I536" i="5" l="1"/>
  <c r="J548" i="5" s="1"/>
  <c r="R388" i="5"/>
  <c r="Q387" i="5"/>
  <c r="H539" i="5"/>
  <c r="H545" i="5"/>
  <c r="I539" i="5" l="1"/>
  <c r="J551" i="5" s="1"/>
  <c r="H551" i="5"/>
  <c r="I551" i="5" s="1"/>
  <c r="R389" i="5"/>
  <c r="Q388" i="5"/>
  <c r="I545" i="5"/>
  <c r="J557" i="5" s="1"/>
  <c r="H548" i="5"/>
  <c r="I548" i="5" s="1"/>
  <c r="R390" i="5" l="1"/>
  <c r="Q389" i="5"/>
  <c r="H557" i="5"/>
  <c r="I557" i="5" s="1"/>
  <c r="R391" i="5" l="1"/>
  <c r="Q390" i="5"/>
  <c r="Q391" i="5" l="1"/>
  <c r="R392" i="5"/>
  <c r="R393" i="5" l="1"/>
  <c r="Q392" i="5"/>
  <c r="R394" i="5" l="1"/>
  <c r="Q393" i="5"/>
  <c r="Q394" i="5" l="1"/>
  <c r="R395" i="5"/>
  <c r="R396" i="5" l="1"/>
  <c r="Q395" i="5"/>
  <c r="R397" i="5" l="1"/>
  <c r="Q396" i="5"/>
  <c r="Q397" i="5" l="1"/>
  <c r="R398" i="5"/>
  <c r="R399" i="5" l="1"/>
  <c r="Q398" i="5"/>
  <c r="R400" i="5" l="1"/>
  <c r="Q399" i="5"/>
  <c r="R401" i="5" l="1"/>
  <c r="Q400" i="5"/>
  <c r="R402" i="5" l="1"/>
  <c r="Q401" i="5"/>
  <c r="R403" i="5" l="1"/>
  <c r="Q402" i="5"/>
  <c r="Q403" i="5" l="1"/>
  <c r="R404" i="5"/>
  <c r="R405" i="5" l="1"/>
  <c r="Q404" i="5"/>
  <c r="R406" i="5" l="1"/>
  <c r="Q405" i="5"/>
  <c r="Q406" i="5" l="1"/>
  <c r="R407" i="5"/>
  <c r="R408" i="5" l="1"/>
  <c r="Q407" i="5"/>
  <c r="R409" i="5" l="1"/>
  <c r="Q408" i="5"/>
  <c r="Q409" i="5" l="1"/>
  <c r="R410" i="5"/>
  <c r="Q410" i="5" l="1"/>
  <c r="R411" i="5"/>
  <c r="R412" i="5" s="1"/>
  <c r="R413" i="5" s="1"/>
  <c r="R414" i="5" s="1"/>
  <c r="R415" i="5" s="1"/>
  <c r="R416" i="5" s="1"/>
  <c r="R417" i="5" s="1"/>
  <c r="R418" i="5" s="1"/>
  <c r="R419" i="5" s="1"/>
  <c r="R420" i="5" s="1"/>
  <c r="R421" i="5" s="1"/>
  <c r="R422" i="5" s="1"/>
  <c r="R423" i="5" s="1"/>
  <c r="R424" i="5" s="1"/>
  <c r="R425" i="5" s="1"/>
  <c r="R426" i="5" s="1"/>
  <c r="R427" i="5" s="1"/>
  <c r="R428" i="5" s="1"/>
  <c r="R429" i="5" s="1"/>
  <c r="R430" i="5" s="1"/>
  <c r="R431" i="5" s="1"/>
  <c r="R432" i="5" s="1"/>
  <c r="R433" i="5" s="1"/>
  <c r="R434" i="5" s="1"/>
  <c r="R435" i="5" s="1"/>
  <c r="R436" i="5" s="1"/>
  <c r="R437" i="5" s="1"/>
  <c r="R438" i="5" s="1"/>
  <c r="R439" i="5" s="1"/>
  <c r="R440" i="5" s="1"/>
  <c r="R441" i="5" s="1"/>
  <c r="R442" i="5" s="1"/>
  <c r="R443" i="5" s="1"/>
  <c r="R444" i="5" s="1"/>
  <c r="R445" i="5" s="1"/>
  <c r="R446" i="5" s="1"/>
  <c r="R447" i="5" s="1"/>
  <c r="R448" i="5" s="1"/>
  <c r="R449" i="5" s="1"/>
  <c r="R450" i="5" s="1"/>
  <c r="R451" i="5" s="1"/>
  <c r="R452" i="5" s="1"/>
  <c r="R453" i="5" s="1"/>
  <c r="R454" i="5" s="1"/>
  <c r="R455" i="5" s="1"/>
  <c r="R456" i="5" s="1"/>
  <c r="R457" i="5" s="1"/>
  <c r="R458" i="5" s="1"/>
  <c r="R459" i="5" s="1"/>
  <c r="R460" i="5" s="1"/>
  <c r="R461" i="5" s="1"/>
  <c r="R462" i="5" s="1"/>
  <c r="R463" i="5" s="1"/>
  <c r="R464" i="5" s="1"/>
  <c r="R465" i="5" s="1"/>
  <c r="R466" i="5" s="1"/>
  <c r="R467" i="5" s="1"/>
  <c r="R468" i="5" s="1"/>
  <c r="R469" i="5" s="1"/>
  <c r="R470" i="5" s="1"/>
  <c r="R471" i="5" s="1"/>
  <c r="R472" i="5" s="1"/>
  <c r="R473" i="5" s="1"/>
  <c r="R474" i="5" s="1"/>
  <c r="R475" i="5" s="1"/>
  <c r="R476" i="5" s="1"/>
  <c r="R477" i="5" s="1"/>
  <c r="R478" i="5" s="1"/>
  <c r="R479" i="5" s="1"/>
  <c r="R480" i="5" s="1"/>
  <c r="R481" i="5" s="1"/>
  <c r="R482" i="5" s="1"/>
  <c r="R483" i="5" s="1"/>
  <c r="R484" i="5" s="1"/>
  <c r="R485" i="5" s="1"/>
  <c r="R486" i="5" s="1"/>
  <c r="R487" i="5" s="1"/>
  <c r="R488" i="5" s="1"/>
  <c r="R489" i="5" s="1"/>
  <c r="R490" i="5" s="1"/>
  <c r="R491" i="5" s="1"/>
  <c r="R492" i="5" s="1"/>
  <c r="R493" i="5" s="1"/>
  <c r="R494" i="5" s="1"/>
  <c r="R495" i="5" s="1"/>
  <c r="R496" i="5" s="1"/>
  <c r="R497" i="5" s="1"/>
  <c r="R498" i="5" s="1"/>
  <c r="R499" i="5" s="1"/>
  <c r="R500" i="5" s="1"/>
  <c r="R501" i="5" s="1"/>
  <c r="R502" i="5" s="1"/>
  <c r="R503" i="5" s="1"/>
  <c r="R504" i="5" s="1"/>
  <c r="R505" i="5" s="1"/>
  <c r="R506" i="5" s="1"/>
  <c r="R507" i="5" s="1"/>
  <c r="R508" i="5" s="1"/>
  <c r="R509" i="5" s="1"/>
  <c r="R510" i="5" s="1"/>
  <c r="R511" i="5" s="1"/>
  <c r="R512" i="5" s="1"/>
  <c r="R513" i="5" s="1"/>
  <c r="R514" i="5" s="1"/>
  <c r="R515" i="5" s="1"/>
  <c r="R516" i="5" s="1"/>
  <c r="R517" i="5" s="1"/>
  <c r="R518" i="5" s="1"/>
  <c r="R519" i="5" s="1"/>
  <c r="R520" i="5" s="1"/>
  <c r="R521" i="5" s="1"/>
  <c r="R522" i="5" s="1"/>
  <c r="R523" i="5" s="1"/>
  <c r="R524" i="5" s="1"/>
  <c r="R525" i="5" s="1"/>
  <c r="R526" i="5" s="1"/>
  <c r="R527" i="5" s="1"/>
  <c r="R528" i="5" s="1"/>
  <c r="R529" i="5" s="1"/>
  <c r="R530" i="5" s="1"/>
  <c r="R531" i="5" s="1"/>
  <c r="R532" i="5" s="1"/>
  <c r="R533" i="5" s="1"/>
  <c r="R534" i="5" s="1"/>
  <c r="R535" i="5" s="1"/>
  <c r="R536" i="5" s="1"/>
  <c r="R537" i="5" s="1"/>
</calcChain>
</file>

<file path=xl/sharedStrings.xml><?xml version="1.0" encoding="utf-8"?>
<sst xmlns="http://schemas.openxmlformats.org/spreadsheetml/2006/main" count="196" uniqueCount="63">
  <si>
    <t xml:space="preserve">Source: US Census Bureau </t>
  </si>
  <si>
    <t>April 11,2000  Population estimates were revised</t>
  </si>
  <si>
    <t>ESTIMATES BASE POPULATION OF APRIL 1, 1990 INCLUDES COUNT QUESTION RESOLUTION CORRECTIONS PROCESSDED THROUGH AUGUST 1997.</t>
  </si>
  <si>
    <t>ESTIMATES FOR DATES PRIOR TO APRIL 1, 1990 DO NOT REFLECT THESE CORRECTIONS.</t>
  </si>
  <si>
    <t>Monthly Population Estimates starting April 1, 2000 are from the census website</t>
  </si>
  <si>
    <t>Monthly Population Estimates for the United States: April 1, 2020 to Current</t>
  </si>
  <si>
    <t>https://www.census.gov/data/tables/time-series/demo/popest/2020s-national-total.html</t>
  </si>
  <si>
    <t>Monthly Population Estimates for the United States: April 1, 2010 to March 1, 2020</t>
  </si>
  <si>
    <t>https://www2.census.gov/programs-surveys/popest/tables/2010-2019/national/totals/na-est2019-01.xlsx</t>
  </si>
  <si>
    <t xml:space="preserve">Monthly estimates in blue are US Census Bureau short term projections </t>
  </si>
  <si>
    <r>
      <t xml:space="preserve">Monthly and Quarterly etimates in </t>
    </r>
    <r>
      <rPr>
        <sz val="11"/>
        <color indexed="10"/>
        <rFont val="Arial"/>
        <family val="2"/>
      </rPr>
      <t>RED</t>
    </r>
    <r>
      <rPr>
        <sz val="11"/>
        <color indexed="10"/>
        <rFont val="Arial"/>
        <family val="2"/>
      </rPr>
      <t xml:space="preserve"> are projections</t>
    </r>
  </si>
  <si>
    <r>
      <t xml:space="preserve">Note: If Monthly Population Estimates are in </t>
    </r>
    <r>
      <rPr>
        <sz val="11"/>
        <color indexed="10"/>
        <rFont val="Arial"/>
        <family val="2"/>
      </rPr>
      <t>RED</t>
    </r>
    <r>
      <rPr>
        <sz val="11"/>
        <rFont val="Arial"/>
        <family val="2"/>
      </rPr>
      <t xml:space="preserve"> these are LMIC forecasts based on simple trend analysis using prior month and prior year figures at member requests for updated data</t>
    </r>
  </si>
  <si>
    <t>Note: Mid period estimates from the Bureau of Economic Analysis is Personal Income and Its Disposition Monthly, TABLE 2.6</t>
  </si>
  <si>
    <t>https://www.bea.gov/itable/national-gdp-and-personal-income</t>
  </si>
  <si>
    <t>click on "Interactive Data Tables", "Section 2", "table 2.6"</t>
  </si>
  <si>
    <r>
      <t xml:space="preserve">Note: Quarterly Population Estimates in </t>
    </r>
    <r>
      <rPr>
        <sz val="11"/>
        <color indexed="36"/>
        <rFont val="Arial"/>
        <family val="2"/>
      </rPr>
      <t>PURPLE</t>
    </r>
    <r>
      <rPr>
        <sz val="11"/>
        <rFont val="Arial"/>
        <family val="2"/>
      </rPr>
      <t xml:space="preserve"> are reported in the Economic Indicators Monthly Report/US Census Bureau</t>
    </r>
    <r>
      <rPr>
        <sz val="11"/>
        <color indexed="36"/>
        <rFont val="Arial"/>
        <family val="2"/>
      </rPr>
      <t xml:space="preserve"> </t>
    </r>
    <r>
      <rPr>
        <sz val="11"/>
        <rFont val="Arial"/>
        <family val="2"/>
      </rPr>
      <t xml:space="preserve">- </t>
    </r>
  </si>
  <si>
    <t>http://www.gpoaccess.gov/indicators/index.html</t>
  </si>
  <si>
    <t>Annual Projections</t>
  </si>
  <si>
    <t>https://www.census.gov/data/tables/2023/demo/popproj/2023-summary-tables.html</t>
  </si>
  <si>
    <t>Note: Data on population change and components of change refer to events occurring between July 1 of the preceding year and June 30 of the indicated year.</t>
  </si>
  <si>
    <t>Monthly Popluation Estimates for the United States (Thousands)</t>
  </si>
  <si>
    <r>
      <t xml:space="preserve">** These population estimates come from the US Census. SumQ population estimates come from the </t>
    </r>
    <r>
      <rPr>
        <b/>
        <i/>
        <sz val="10"/>
        <rFont val="Arial"/>
        <family val="2"/>
      </rPr>
      <t>CEA Economic Indicators</t>
    </r>
    <r>
      <rPr>
        <b/>
        <sz val="10"/>
        <rFont val="Arial"/>
        <family val="2"/>
      </rPr>
      <t xml:space="preserve"> report as per WASDE </t>
    </r>
  </si>
  <si>
    <t>Month</t>
  </si>
  <si>
    <t>Resident Population</t>
  </si>
  <si>
    <t>Resident Population Plus Armed Forces Overseas</t>
  </si>
  <si>
    <t>Civilian Population</t>
  </si>
  <si>
    <t>Civilian Noninstitutionalized Population</t>
  </si>
  <si>
    <t>Midpoint of month, average of two 1st of month data</t>
  </si>
  <si>
    <t>Quarters equal average of midpoints</t>
  </si>
  <si>
    <t>Yrly Qtrly Growth Rate</t>
  </si>
  <si>
    <t>Prior 5-Yr Avg Qtrly Growth Rate</t>
  </si>
  <si>
    <t>Bureau of Econmic Analysis (Mid-Period Population Est)</t>
  </si>
  <si>
    <t>WASDE</t>
  </si>
  <si>
    <t>Q1</t>
  </si>
  <si>
    <t>Q2</t>
  </si>
  <si>
    <t>Q3</t>
  </si>
  <si>
    <t>Q4</t>
  </si>
  <si>
    <t>January 1 Popluation Estimates for the United States (Thousands)</t>
  </si>
  <si>
    <t>Year</t>
  </si>
  <si>
    <t>July 1 Popluation Estimates for the United States (Thousands)</t>
  </si>
  <si>
    <t>US Census Bureau - Projections of the Population and Components of Change for the United States: 2025 to 2060 (Thousands)</t>
  </si>
  <si>
    <t>Vital Events</t>
  </si>
  <si>
    <r>
      <t>Net
International
Migration</t>
    </r>
    <r>
      <rPr>
        <b/>
        <vertAlign val="superscript"/>
        <sz val="10"/>
        <rFont val="Arial"/>
        <family val="2"/>
      </rPr>
      <t>1</t>
    </r>
  </si>
  <si>
    <t>Numeric Change</t>
  </si>
  <si>
    <t>Percent Change</t>
  </si>
  <si>
    <t>Est Growth Rate</t>
  </si>
  <si>
    <t>Natural Increase</t>
  </si>
  <si>
    <t>Births</t>
  </si>
  <si>
    <t>Deaths</t>
  </si>
  <si>
    <t xml:space="preserve">Table 1.  Projections of the Population and Components of Change for the United States: 2015 to 2060 </t>
  </si>
  <si>
    <t>(Resident population as of July 1. Numbers in thousands)</t>
  </si>
  <si>
    <t>Population</t>
  </si>
  <si>
    <t>Numeric change</t>
  </si>
  <si>
    <t>Percent change</t>
  </si>
  <si>
    <t>Natural
increase</t>
  </si>
  <si>
    <t>Vital events</t>
  </si>
  <si>
    <r>
      <t>Net
international
migration</t>
    </r>
    <r>
      <rPr>
        <b/>
        <vertAlign val="superscript"/>
        <sz val="10"/>
        <color indexed="8"/>
        <rFont val="Arial"/>
        <family val="2"/>
      </rPr>
      <t>1</t>
    </r>
  </si>
  <si>
    <t>Footnotes:</t>
  </si>
  <si>
    <r>
      <t>1</t>
    </r>
    <r>
      <rPr>
        <sz val="8"/>
        <rFont val="Arial"/>
        <family val="2"/>
      </rPr>
      <t xml:space="preserve"> Net international migration includes the international migration of both native and foreign-born populations.  Specifically, it includes: (a) the net international migration of the foreign born, (b) the net international migration of the native born, and (c) the net migration between the United States and Puerto Rico.</t>
    </r>
  </si>
  <si>
    <t>Suggested Citation:</t>
  </si>
  <si>
    <t xml:space="preserve">Table 1. Projections of the Population and Components of Change for the United States: 2015 to 2060 (NP2012-T1) </t>
  </si>
  <si>
    <t>Source: U.S. Census Bureau, Population Division</t>
  </si>
  <si>
    <t>Release Date: December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</si>
</sst>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0_);\(0\)"/>
    <numFmt numFmtId="166" formatCode="#,##0.0"/>
    <numFmt numFmtId="167" formatCode="#,##0.000"/>
    <numFmt numFmtId="168" formatCode="#,##0.0000"/>
    <numFmt numFmtId="169" formatCode="0.0%"/>
    <numFmt numFmtId="170" formatCode="0.000"/>
    <numFmt numFmtId="171" formatCode="#,##0.00000"/>
    <numFmt numFmtId="172" formatCode="0.000000"/>
    <numFmt numFmtId="173" formatCode="0.00000"/>
  </numFmts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indexed="12"/>
      <name val="MS Sans Serif"/>
      <family val="2"/>
    </font>
    <font>
      <u/>
      <sz val="11"/>
      <color indexed="12"/>
      <name val="MS Sans Serif"/>
      <family val="2"/>
    </font>
    <font>
      <sz val="11"/>
      <color indexed="12"/>
      <name val="Arial"/>
      <family val="2"/>
    </font>
    <font>
      <sz val="12"/>
      <name val="Arial"/>
      <family val="2"/>
    </font>
    <font>
      <sz val="11"/>
      <color indexed="10"/>
      <name val="Arial"/>
      <family val="2"/>
    </font>
    <font>
      <sz val="11"/>
      <color indexed="36"/>
      <name val="Arial"/>
      <family val="2"/>
    </font>
    <font>
      <u/>
      <sz val="11"/>
      <color indexed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23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indexed="62"/>
      <name val="Arial"/>
      <family val="2"/>
    </font>
    <font>
      <b/>
      <sz val="10"/>
      <color indexed="23"/>
      <name val="Arial"/>
      <family val="2"/>
    </font>
    <font>
      <sz val="10"/>
      <color indexed="62"/>
      <name val="Arial"/>
      <family val="2"/>
    </font>
    <font>
      <sz val="10"/>
      <color indexed="62"/>
      <name val="MS Sans Serif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10"/>
      <color indexed="10"/>
      <name val="Arial"/>
      <family val="2"/>
    </font>
    <font>
      <b/>
      <sz val="10"/>
      <color indexed="48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indexed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3" fillId="0" borderId="0" xfId="1" applyFont="1"/>
    <xf numFmtId="0" fontId="4" fillId="0" borderId="0" xfId="1" applyFont="1"/>
    <xf numFmtId="0" fontId="6" fillId="0" borderId="0" xfId="2" applyFont="1"/>
    <xf numFmtId="0" fontId="5" fillId="0" borderId="0" xfId="2"/>
    <xf numFmtId="0" fontId="7" fillId="0" borderId="0" xfId="1" applyFont="1"/>
    <xf numFmtId="0" fontId="8" fillId="0" borderId="0" xfId="1" applyFont="1"/>
    <xf numFmtId="0" fontId="9" fillId="0" borderId="0" xfId="1" applyFont="1"/>
    <xf numFmtId="0" fontId="11" fillId="0" borderId="0" xfId="2" applyFont="1"/>
    <xf numFmtId="14" fontId="2" fillId="0" borderId="0" xfId="3" applyNumberFormat="1" applyFont="1"/>
    <xf numFmtId="3" fontId="13" fillId="2" borderId="0" xfId="3" applyNumberFormat="1" applyFont="1" applyFill="1"/>
    <xf numFmtId="3" fontId="2" fillId="2" borderId="0" xfId="3" applyNumberFormat="1" applyFont="1" applyFill="1"/>
    <xf numFmtId="3" fontId="14" fillId="2" borderId="0" xfId="3" applyNumberFormat="1" applyFont="1" applyFill="1"/>
    <xf numFmtId="164" fontId="14" fillId="2" borderId="0" xfId="3" applyNumberFormat="1" applyFont="1" applyFill="1"/>
    <xf numFmtId="3" fontId="15" fillId="0" borderId="0" xfId="3" applyNumberFormat="1" applyFont="1"/>
    <xf numFmtId="3" fontId="2" fillId="0" borderId="0" xfId="3" applyNumberFormat="1" applyFont="1"/>
    <xf numFmtId="0" fontId="2" fillId="0" borderId="0" xfId="1"/>
    <xf numFmtId="4" fontId="15" fillId="0" borderId="0" xfId="3" applyNumberFormat="1" applyFont="1"/>
    <xf numFmtId="165" fontId="15" fillId="0" borderId="0" xfId="4" applyNumberFormat="1" applyFont="1"/>
    <xf numFmtId="3" fontId="16" fillId="0" borderId="0" xfId="3" applyNumberFormat="1" applyFont="1"/>
    <xf numFmtId="0" fontId="2" fillId="0" borderId="0" xfId="3" applyFont="1"/>
    <xf numFmtId="3" fontId="13" fillId="3" borderId="0" xfId="3" applyNumberFormat="1" applyFont="1" applyFill="1" applyAlignment="1">
      <alignment horizontal="center"/>
    </xf>
    <xf numFmtId="3" fontId="13" fillId="0" borderId="0" xfId="3" applyNumberFormat="1" applyFont="1"/>
    <xf numFmtId="164" fontId="2" fillId="0" borderId="0" xfId="3" applyNumberFormat="1" applyFont="1"/>
    <xf numFmtId="3" fontId="14" fillId="0" borderId="0" xfId="3" applyNumberFormat="1" applyFont="1"/>
    <xf numFmtId="3" fontId="14" fillId="0" borderId="1" xfId="3" applyNumberFormat="1" applyFont="1" applyBorder="1"/>
    <xf numFmtId="164" fontId="14" fillId="0" borderId="2" xfId="3" applyNumberFormat="1" applyFont="1" applyBorder="1"/>
    <xf numFmtId="14" fontId="13" fillId="0" borderId="3" xfId="3" applyNumberFormat="1" applyFont="1" applyBorder="1" applyAlignment="1">
      <alignment horizontal="center" vertical="center"/>
    </xf>
    <xf numFmtId="3" fontId="13" fillId="0" borderId="4" xfId="3" applyNumberFormat="1" applyFont="1" applyBorder="1" applyAlignment="1">
      <alignment horizontal="center" vertical="center" wrapText="1"/>
    </xf>
    <xf numFmtId="3" fontId="18" fillId="0" borderId="4" xfId="3" applyNumberFormat="1" applyFont="1" applyBorder="1" applyAlignment="1">
      <alignment horizontal="center" vertical="center" wrapText="1"/>
    </xf>
    <xf numFmtId="3" fontId="18" fillId="0" borderId="2" xfId="3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13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3" fontId="2" fillId="0" borderId="0" xfId="3" applyNumberFormat="1" applyFont="1" applyAlignment="1">
      <alignment horizontal="center" vertical="center" wrapText="1"/>
    </xf>
    <xf numFmtId="165" fontId="15" fillId="0" borderId="0" xfId="4" applyNumberFormat="1" applyFont="1" applyAlignment="1">
      <alignment horizontal="center" vertical="center"/>
    </xf>
    <xf numFmtId="0" fontId="16" fillId="0" borderId="0" xfId="1" applyFont="1"/>
    <xf numFmtId="3" fontId="2" fillId="0" borderId="0" xfId="3" applyNumberFormat="1" applyFont="1" applyAlignment="1">
      <alignment horizontal="center" vertical="center"/>
    </xf>
    <xf numFmtId="14" fontId="3" fillId="0" borderId="0" xfId="1" applyNumberFormat="1" applyFont="1"/>
    <xf numFmtId="3" fontId="2" fillId="0" borderId="1" xfId="4" quotePrefix="1" applyNumberFormat="1" applyFont="1" applyBorder="1" applyAlignment="1">
      <alignment horizontal="right"/>
    </xf>
    <xf numFmtId="3" fontId="2" fillId="0" borderId="5" xfId="4" quotePrefix="1" applyNumberFormat="1" applyFont="1" applyBorder="1" applyAlignment="1">
      <alignment horizontal="right"/>
    </xf>
    <xf numFmtId="3" fontId="18" fillId="0" borderId="5" xfId="4" applyNumberFormat="1" applyFont="1" applyBorder="1" applyAlignment="1">
      <alignment horizontal="center" vertical="center" wrapText="1"/>
    </xf>
    <xf numFmtId="164" fontId="20" fillId="0" borderId="5" xfId="3" applyNumberFormat="1" applyFont="1" applyBorder="1" applyAlignment="1">
      <alignment horizontal="center" vertical="center"/>
    </xf>
    <xf numFmtId="3" fontId="19" fillId="0" borderId="0" xfId="3" applyNumberFormat="1" applyFont="1" applyAlignment="1">
      <alignment horizontal="center" vertical="center"/>
    </xf>
    <xf numFmtId="166" fontId="15" fillId="0" borderId="0" xfId="3" applyNumberFormat="1" applyFont="1" applyAlignment="1">
      <alignment horizontal="center" vertical="center"/>
    </xf>
    <xf numFmtId="3" fontId="2" fillId="0" borderId="1" xfId="4" applyNumberFormat="1" applyFont="1" applyBorder="1" applyProtection="1"/>
    <xf numFmtId="3" fontId="2" fillId="0" borderId="5" xfId="4" applyNumberFormat="1" applyFont="1" applyBorder="1" applyProtection="1">
      <protection locked="0"/>
    </xf>
    <xf numFmtId="3" fontId="2" fillId="0" borderId="5" xfId="4" applyNumberFormat="1" applyFont="1" applyBorder="1" applyProtection="1"/>
    <xf numFmtId="3" fontId="20" fillId="0" borderId="0" xfId="1" applyNumberFormat="1" applyFont="1"/>
    <xf numFmtId="3" fontId="20" fillId="0" borderId="5" xfId="1" applyNumberFormat="1" applyFont="1" applyBorder="1"/>
    <xf numFmtId="3" fontId="16" fillId="0" borderId="0" xfId="3" applyNumberFormat="1" applyFont="1" applyAlignment="1">
      <alignment horizontal="center" vertical="center"/>
    </xf>
    <xf numFmtId="164" fontId="20" fillId="0" borderId="5" xfId="1" applyNumberFormat="1" applyFont="1" applyBorder="1"/>
    <xf numFmtId="3" fontId="2" fillId="0" borderId="5" xfId="4" applyNumberFormat="1" applyFont="1" applyBorder="1" applyAlignment="1">
      <alignment horizontal="right" vertical="center" wrapText="1"/>
    </xf>
    <xf numFmtId="3" fontId="2" fillId="0" borderId="5" xfId="4" applyNumberFormat="1" applyFont="1" applyBorder="1" applyAlignment="1">
      <alignment horizontal="right" vertical="center"/>
    </xf>
    <xf numFmtId="3" fontId="2" fillId="0" borderId="5" xfId="1" quotePrefix="1" applyNumberFormat="1" applyBorder="1" applyAlignment="1">
      <alignment horizontal="right"/>
    </xf>
    <xf numFmtId="166" fontId="16" fillId="0" borderId="0" xfId="3" applyNumberFormat="1" applyFont="1" applyAlignment="1">
      <alignment horizontal="center" vertical="center"/>
    </xf>
    <xf numFmtId="166" fontId="2" fillId="0" borderId="0" xfId="3" applyNumberFormat="1" applyFont="1" applyAlignment="1">
      <alignment horizontal="center" vertical="center"/>
    </xf>
    <xf numFmtId="0" fontId="20" fillId="0" borderId="5" xfId="1" applyFont="1" applyBorder="1"/>
    <xf numFmtId="167" fontId="19" fillId="0" borderId="0" xfId="3" applyNumberFormat="1" applyFont="1" applyAlignment="1">
      <alignment horizontal="center" vertical="center"/>
    </xf>
    <xf numFmtId="165" fontId="0" fillId="0" borderId="0" xfId="4" applyNumberFormat="1" applyFont="1"/>
    <xf numFmtId="164" fontId="21" fillId="0" borderId="5" xfId="1" applyNumberFormat="1" applyFont="1" applyBorder="1"/>
    <xf numFmtId="0" fontId="21" fillId="0" borderId="5" xfId="1" applyFont="1" applyBorder="1"/>
    <xf numFmtId="3" fontId="0" fillId="0" borderId="5" xfId="5" applyNumberFormat="1" applyFont="1" applyBorder="1" applyAlignment="1" applyProtection="1">
      <alignment horizontal="right"/>
      <protection locked="0"/>
    </xf>
    <xf numFmtId="3" fontId="0" fillId="0" borderId="5" xfId="3" applyNumberFormat="1" applyFont="1" applyBorder="1" applyAlignment="1">
      <alignment horizontal="right" vertical="center"/>
    </xf>
    <xf numFmtId="3" fontId="18" fillId="0" borderId="5" xfId="3" applyNumberFormat="1" applyFont="1" applyBorder="1" applyAlignment="1">
      <alignment horizontal="right" vertical="center" wrapText="1"/>
    </xf>
    <xf numFmtId="166" fontId="19" fillId="0" borderId="0" xfId="3" applyNumberFormat="1" applyFont="1" applyAlignment="1">
      <alignment horizontal="center" vertical="center"/>
    </xf>
    <xf numFmtId="165" fontId="13" fillId="0" borderId="0" xfId="4" applyNumberFormat="1" applyFont="1" applyAlignment="1">
      <alignment horizontal="center" vertical="center"/>
    </xf>
    <xf numFmtId="168" fontId="19" fillId="0" borderId="0" xfId="3" applyNumberFormat="1" applyFont="1" applyAlignment="1">
      <alignment horizontal="center" vertical="center"/>
    </xf>
    <xf numFmtId="165" fontId="22" fillId="0" borderId="0" xfId="4" applyNumberFormat="1" applyFont="1" applyAlignment="1">
      <alignment horizontal="center" vertical="center"/>
    </xf>
    <xf numFmtId="3" fontId="23" fillId="0" borderId="0" xfId="3" applyNumberFormat="1" applyFont="1" applyAlignment="1">
      <alignment horizontal="center" vertical="center"/>
    </xf>
    <xf numFmtId="166" fontId="22" fillId="0" borderId="0" xfId="3" applyNumberFormat="1" applyFont="1" applyAlignment="1">
      <alignment horizontal="center" vertical="center"/>
    </xf>
    <xf numFmtId="3" fontId="2" fillId="0" borderId="5" xfId="5" applyNumberFormat="1" applyBorder="1" applyProtection="1">
      <protection locked="0"/>
    </xf>
    <xf numFmtId="3" fontId="2" fillId="0" borderId="5" xfId="3" applyNumberFormat="1" applyFont="1" applyBorder="1" applyAlignment="1">
      <alignment vertical="center"/>
    </xf>
    <xf numFmtId="169" fontId="2" fillId="0" borderId="0" xfId="6" applyNumberFormat="1" applyFont="1" applyAlignment="1">
      <alignment horizontal="center" vertical="center"/>
    </xf>
    <xf numFmtId="170" fontId="2" fillId="0" borderId="0" xfId="6" applyNumberFormat="1" applyFont="1" applyAlignment="1">
      <alignment horizontal="center" vertical="center"/>
    </xf>
    <xf numFmtId="171" fontId="19" fillId="0" borderId="0" xfId="3" applyNumberFormat="1" applyFont="1" applyAlignment="1">
      <alignment horizontal="center" vertical="center"/>
    </xf>
    <xf numFmtId="3" fontId="2" fillId="0" borderId="1" xfId="5" applyNumberFormat="1" applyBorder="1" applyProtection="1">
      <protection locked="0"/>
    </xf>
    <xf numFmtId="3" fontId="2" fillId="0" borderId="1" xfId="3" applyNumberFormat="1" applyFont="1" applyBorder="1" applyAlignment="1">
      <alignment vertical="center"/>
    </xf>
    <xf numFmtId="3" fontId="2" fillId="0" borderId="1" xfId="3" applyNumberFormat="1" applyFont="1" applyBorder="1" applyAlignment="1">
      <alignment horizontal="right" vertical="center"/>
    </xf>
    <xf numFmtId="3" fontId="2" fillId="0" borderId="6" xfId="1" applyNumberFormat="1" applyBorder="1" applyAlignment="1" applyProtection="1">
      <alignment horizontal="right"/>
      <protection locked="0"/>
    </xf>
    <xf numFmtId="3" fontId="2" fillId="0" borderId="5" xfId="3" applyNumberFormat="1" applyFont="1" applyBorder="1" applyAlignment="1">
      <alignment horizontal="right" vertical="center"/>
    </xf>
    <xf numFmtId="3" fontId="14" fillId="0" borderId="5" xfId="1" applyNumberFormat="1" applyFont="1" applyBorder="1"/>
    <xf numFmtId="164" fontId="24" fillId="0" borderId="5" xfId="3" applyNumberFormat="1" applyFont="1" applyBorder="1" applyAlignment="1">
      <alignment horizontal="right" vertical="center"/>
    </xf>
    <xf numFmtId="3" fontId="25" fillId="0" borderId="5" xfId="3" applyNumberFormat="1" applyFont="1" applyBorder="1" applyAlignment="1">
      <alignment horizontal="right" vertical="center" wrapText="1"/>
    </xf>
    <xf numFmtId="164" fontId="2" fillId="0" borderId="5" xfId="3" applyNumberFormat="1" applyFont="1" applyBorder="1" applyAlignment="1">
      <alignment horizontal="center" vertical="center"/>
    </xf>
    <xf numFmtId="170" fontId="24" fillId="0" borderId="5" xfId="3" applyNumberFormat="1" applyFont="1" applyBorder="1" applyAlignment="1">
      <alignment horizontal="right" vertical="center"/>
    </xf>
    <xf numFmtId="3" fontId="26" fillId="0" borderId="5" xfId="3" applyNumberFormat="1" applyFont="1" applyBorder="1" applyAlignment="1">
      <alignment horizontal="right" vertical="center"/>
    </xf>
    <xf numFmtId="3" fontId="22" fillId="0" borderId="0" xfId="1" applyNumberFormat="1" applyFont="1"/>
    <xf numFmtId="165" fontId="22" fillId="0" borderId="0" xfId="4" applyNumberFormat="1" applyFont="1"/>
    <xf numFmtId="3" fontId="16" fillId="0" borderId="0" xfId="1" applyNumberFormat="1" applyFont="1"/>
    <xf numFmtId="3" fontId="2" fillId="0" borderId="0" xfId="1" applyNumberFormat="1"/>
    <xf numFmtId="3" fontId="26" fillId="0" borderId="5" xfId="1" applyNumberFormat="1" applyFont="1" applyBorder="1" applyAlignment="1">
      <alignment horizontal="right"/>
    </xf>
    <xf numFmtId="3" fontId="14" fillId="0" borderId="5" xfId="1" applyNumberFormat="1" applyFont="1" applyBorder="1" applyAlignment="1">
      <alignment horizontal="right"/>
    </xf>
    <xf numFmtId="164" fontId="2" fillId="0" borderId="5" xfId="1" applyNumberFormat="1" applyBorder="1"/>
    <xf numFmtId="3" fontId="15" fillId="0" borderId="0" xfId="1" applyNumberFormat="1" applyFont="1"/>
    <xf numFmtId="4" fontId="15" fillId="0" borderId="0" xfId="1" applyNumberFormat="1" applyFont="1"/>
    <xf numFmtId="3" fontId="2" fillId="0" borderId="0" xfId="1" applyNumberFormat="1" applyAlignment="1">
      <alignment vertical="center" wrapText="1"/>
    </xf>
    <xf numFmtId="3" fontId="2" fillId="0" borderId="1" xfId="1" applyNumberFormat="1" applyBorder="1"/>
    <xf numFmtId="3" fontId="2" fillId="0" borderId="1" xfId="3" applyNumberFormat="1" applyFont="1" applyBorder="1"/>
    <xf numFmtId="3" fontId="26" fillId="0" borderId="5" xfId="3" applyNumberFormat="1" applyFont="1" applyBorder="1" applyAlignment="1">
      <alignment horizontal="right"/>
    </xf>
    <xf numFmtId="3" fontId="14" fillId="0" borderId="5" xfId="3" applyNumberFormat="1" applyFont="1" applyBorder="1" applyAlignment="1">
      <alignment horizontal="right"/>
    </xf>
    <xf numFmtId="164" fontId="2" fillId="0" borderId="5" xfId="3" applyNumberFormat="1" applyFont="1" applyBorder="1"/>
    <xf numFmtId="3" fontId="2" fillId="0" borderId="5" xfId="3" applyNumberFormat="1" applyFont="1" applyBorder="1"/>
    <xf numFmtId="3" fontId="14" fillId="0" borderId="5" xfId="3" applyNumberFormat="1" applyFont="1" applyBorder="1"/>
    <xf numFmtId="0" fontId="2" fillId="2" borderId="0" xfId="1" applyFill="1"/>
    <xf numFmtId="2" fontId="2" fillId="2" borderId="0" xfId="1" applyNumberFormat="1" applyFill="1"/>
    <xf numFmtId="2" fontId="2" fillId="0" borderId="0" xfId="1" applyNumberFormat="1"/>
    <xf numFmtId="0" fontId="13" fillId="0" borderId="7" xfId="3" applyFont="1" applyBorder="1" applyAlignment="1">
      <alignment horizontal="center" vertical="center"/>
    </xf>
    <xf numFmtId="3" fontId="13" fillId="0" borderId="7" xfId="3" applyNumberFormat="1" applyFont="1" applyBorder="1" applyAlignment="1" applyProtection="1">
      <alignment horizontal="center" vertical="center" wrapText="1"/>
      <protection locked="0"/>
    </xf>
    <xf numFmtId="3" fontId="13" fillId="0" borderId="7" xfId="3" applyNumberFormat="1" applyFont="1" applyBorder="1" applyAlignment="1">
      <alignment horizontal="center" vertical="center" wrapText="1"/>
    </xf>
    <xf numFmtId="2" fontId="13" fillId="0" borderId="7" xfId="3" applyNumberFormat="1" applyFont="1" applyBorder="1" applyAlignment="1">
      <alignment horizontal="center" vertical="center" wrapText="1"/>
    </xf>
    <xf numFmtId="2" fontId="13" fillId="0" borderId="8" xfId="3" applyNumberFormat="1" applyFont="1" applyBorder="1" applyAlignment="1">
      <alignment horizontal="center" vertical="center" wrapText="1"/>
    </xf>
    <xf numFmtId="2" fontId="13" fillId="0" borderId="2" xfId="3" applyNumberFormat="1" applyFont="1" applyBorder="1" applyAlignment="1">
      <alignment horizontal="center" vertical="center" wrapText="1"/>
    </xf>
    <xf numFmtId="2" fontId="13" fillId="0" borderId="2" xfId="3" applyNumberFormat="1" applyFont="1" applyBorder="1" applyAlignment="1">
      <alignment horizontal="center" vertical="center"/>
    </xf>
    <xf numFmtId="2" fontId="13" fillId="0" borderId="0" xfId="3" applyNumberFormat="1" applyFont="1" applyAlignment="1">
      <alignment horizontal="center" vertical="center"/>
    </xf>
    <xf numFmtId="0" fontId="2" fillId="0" borderId="0" xfId="1" applyProtection="1">
      <protection locked="0"/>
    </xf>
    <xf numFmtId="2" fontId="2" fillId="0" borderId="0" xfId="1" applyNumberFormat="1" applyProtection="1">
      <protection locked="0"/>
    </xf>
    <xf numFmtId="172" fontId="2" fillId="0" borderId="0" xfId="1" applyNumberFormat="1"/>
    <xf numFmtId="14" fontId="13" fillId="2" borderId="0" xfId="3" applyNumberFormat="1" applyFont="1" applyFill="1" applyAlignment="1">
      <alignment horizontal="center" vertical="center"/>
    </xf>
    <xf numFmtId="3" fontId="2" fillId="0" borderId="3" xfId="3" applyNumberFormat="1" applyFont="1" applyBorder="1"/>
    <xf numFmtId="3" fontId="2" fillId="0" borderId="9" xfId="3" applyNumberFormat="1" applyFont="1" applyBorder="1"/>
    <xf numFmtId="3" fontId="2" fillId="0" borderId="10" xfId="3" applyNumberFormat="1" applyFont="1" applyBorder="1"/>
    <xf numFmtId="0" fontId="13" fillId="4" borderId="4" xfId="1" applyFont="1" applyFill="1" applyBorder="1" applyAlignment="1" applyProtection="1">
      <alignment horizontal="center"/>
      <protection locked="0"/>
    </xf>
    <xf numFmtId="0" fontId="13" fillId="0" borderId="11" xfId="1" applyFont="1" applyBorder="1" applyAlignment="1" applyProtection="1">
      <alignment horizontal="center" vertical="center" wrapText="1"/>
      <protection locked="0"/>
    </xf>
    <xf numFmtId="0" fontId="13" fillId="0" borderId="4" xfId="3" applyFont="1" applyBorder="1" applyAlignment="1">
      <alignment horizontal="center" vertical="center"/>
    </xf>
    <xf numFmtId="0" fontId="13" fillId="0" borderId="4" xfId="5" applyFont="1" applyBorder="1" applyAlignment="1" applyProtection="1">
      <alignment horizontal="center" vertical="center"/>
      <protection locked="0"/>
    </xf>
    <xf numFmtId="0" fontId="19" fillId="0" borderId="4" xfId="5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0" fontId="2" fillId="0" borderId="5" xfId="5" applyBorder="1" applyAlignment="1" applyProtection="1">
      <alignment horizontal="center"/>
      <protection locked="0"/>
    </xf>
    <xf numFmtId="3" fontId="2" fillId="0" borderId="5" xfId="5" applyNumberFormat="1" applyBorder="1" applyAlignment="1" applyProtection="1">
      <alignment horizontal="right"/>
      <protection locked="0"/>
    </xf>
    <xf numFmtId="3" fontId="15" fillId="0" borderId="5" xfId="5" applyNumberFormat="1" applyFont="1" applyBorder="1" applyAlignment="1" applyProtection="1">
      <alignment horizontal="right"/>
      <protection locked="0"/>
    </xf>
    <xf numFmtId="2" fontId="2" fillId="0" borderId="5" xfId="5" applyNumberFormat="1" applyBorder="1" applyAlignment="1" applyProtection="1">
      <alignment horizontal="right"/>
      <protection locked="0"/>
    </xf>
    <xf numFmtId="173" fontId="15" fillId="0" borderId="12" xfId="5" applyNumberFormat="1" applyFont="1" applyBorder="1" applyAlignment="1" applyProtection="1">
      <alignment horizontal="right"/>
      <protection locked="0"/>
    </xf>
    <xf numFmtId="3" fontId="2" fillId="0" borderId="12" xfId="1" applyNumberFormat="1" applyBorder="1" applyAlignment="1" applyProtection="1">
      <alignment horizontal="right"/>
      <protection locked="0"/>
    </xf>
    <xf numFmtId="3" fontId="2" fillId="0" borderId="5" xfId="1" applyNumberFormat="1" applyBorder="1" applyAlignment="1" applyProtection="1">
      <alignment horizontal="right"/>
      <protection locked="0"/>
    </xf>
    <xf numFmtId="3" fontId="2" fillId="0" borderId="12" xfId="5" applyNumberFormat="1" applyBorder="1" applyAlignment="1" applyProtection="1">
      <alignment horizontal="right"/>
      <protection locked="0"/>
    </xf>
    <xf numFmtId="2" fontId="2" fillId="0" borderId="12" xfId="5" applyNumberFormat="1" applyBorder="1" applyAlignment="1" applyProtection="1">
      <alignment horizontal="right"/>
      <protection locked="0"/>
    </xf>
    <xf numFmtId="0" fontId="2" fillId="0" borderId="0" xfId="5" applyAlignment="1" applyProtection="1">
      <alignment horizontal="center"/>
      <protection locked="0"/>
    </xf>
    <xf numFmtId="3" fontId="2" fillId="0" borderId="0" xfId="5" applyNumberFormat="1" applyAlignment="1" applyProtection="1">
      <alignment horizontal="right"/>
      <protection locked="0"/>
    </xf>
    <xf numFmtId="3" fontId="2" fillId="0" borderId="2" xfId="1" applyNumberFormat="1" applyBorder="1" applyAlignment="1" applyProtection="1">
      <alignment horizontal="right"/>
      <protection locked="0"/>
    </xf>
    <xf numFmtId="3" fontId="2" fillId="0" borderId="0" xfId="3" applyNumberFormat="1" applyFont="1" applyAlignment="1">
      <alignment horizontal="left" vertical="center"/>
    </xf>
    <xf numFmtId="3" fontId="2" fillId="0" borderId="12" xfId="3" applyNumberFormat="1" applyFont="1" applyBorder="1" applyAlignment="1">
      <alignment horizontal="left" vertical="center"/>
    </xf>
    <xf numFmtId="3" fontId="2" fillId="0" borderId="0" xfId="3" applyNumberFormat="1" applyFont="1" applyAlignment="1">
      <alignment horizontal="center" vertical="center" wrapText="1"/>
    </xf>
    <xf numFmtId="164" fontId="2" fillId="0" borderId="0" xfId="3" applyNumberFormat="1" applyFont="1" applyAlignment="1">
      <alignment horizontal="center" vertical="center"/>
    </xf>
    <xf numFmtId="3" fontId="2" fillId="0" borderId="5" xfId="3" applyNumberFormat="1" applyFont="1" applyBorder="1" applyAlignment="1">
      <alignment horizontal="left" vertical="center"/>
    </xf>
    <xf numFmtId="3" fontId="2" fillId="0" borderId="1" xfId="3" applyNumberFormat="1" applyFont="1" applyBorder="1" applyAlignment="1">
      <alignment horizontal="left" vertical="center"/>
    </xf>
    <xf numFmtId="3" fontId="2" fillId="0" borderId="5" xfId="1" applyNumberFormat="1" applyBorder="1"/>
    <xf numFmtId="3" fontId="2" fillId="0" borderId="12" xfId="1" applyNumberFormat="1" applyBorder="1"/>
    <xf numFmtId="164" fontId="2" fillId="0" borderId="0" xfId="1" applyNumberFormat="1"/>
    <xf numFmtId="3" fontId="2" fillId="0" borderId="12" xfId="3" applyNumberFormat="1" applyFont="1" applyBorder="1"/>
    <xf numFmtId="0" fontId="13" fillId="5" borderId="13" xfId="1" applyFont="1" applyFill="1" applyBorder="1" applyAlignment="1" applyProtection="1">
      <alignment horizontal="center" vertical="center"/>
      <protection locked="0"/>
    </xf>
    <xf numFmtId="0" fontId="28" fillId="5" borderId="13" xfId="1" applyFont="1" applyFill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28" fillId="0" borderId="13" xfId="1" applyFont="1" applyBorder="1" applyAlignment="1" applyProtection="1">
      <alignment horizontal="center" vertical="center"/>
      <protection locked="0"/>
    </xf>
    <xf numFmtId="0" fontId="29" fillId="0" borderId="14" xfId="1" applyFont="1" applyBorder="1" applyAlignment="1" applyProtection="1">
      <alignment horizontal="center" vertical="center" wrapText="1"/>
      <protection locked="0"/>
    </xf>
    <xf numFmtId="0" fontId="19" fillId="0" borderId="14" xfId="5" applyFont="1" applyBorder="1" applyAlignment="1" applyProtection="1">
      <alignment horizontal="center" vertical="center" wrapText="1"/>
      <protection locked="0"/>
    </xf>
    <xf numFmtId="0" fontId="29" fillId="0" borderId="13" xfId="1" applyFont="1" applyBorder="1" applyAlignment="1" applyProtection="1">
      <alignment horizontal="center"/>
      <protection locked="0"/>
    </xf>
    <xf numFmtId="0" fontId="28" fillId="0" borderId="15" xfId="1" applyFont="1" applyBorder="1" applyAlignment="1" applyProtection="1">
      <alignment horizontal="center" vertical="center"/>
      <protection locked="0"/>
    </xf>
    <xf numFmtId="0" fontId="19" fillId="0" borderId="15" xfId="5" applyFont="1" applyBorder="1" applyAlignment="1" applyProtection="1">
      <alignment horizontal="center" vertical="center" wrapText="1"/>
      <protection locked="0"/>
    </xf>
    <xf numFmtId="0" fontId="29" fillId="0" borderId="13" xfId="1" applyFont="1" applyBorder="1" applyAlignment="1" applyProtection="1">
      <alignment horizontal="center" vertical="center" wrapText="1"/>
      <protection locked="0"/>
    </xf>
    <xf numFmtId="0" fontId="28" fillId="0" borderId="6" xfId="1" applyFont="1" applyBorder="1" applyAlignment="1" applyProtection="1">
      <alignment horizontal="center"/>
      <protection locked="0"/>
    </xf>
    <xf numFmtId="3" fontId="28" fillId="0" borderId="6" xfId="7" applyNumberFormat="1" applyFont="1" applyBorder="1" applyAlignment="1" applyProtection="1">
      <alignment horizontal="right"/>
      <protection locked="0"/>
    </xf>
    <xf numFmtId="2" fontId="28" fillId="0" borderId="6" xfId="7" applyNumberFormat="1" applyFont="1" applyBorder="1" applyAlignment="1" applyProtection="1">
      <alignment horizontal="right"/>
      <protection locked="0"/>
    </xf>
    <xf numFmtId="0" fontId="28" fillId="0" borderId="15" xfId="1" applyFont="1" applyBorder="1" applyAlignment="1" applyProtection="1">
      <alignment horizontal="center"/>
      <protection locked="0"/>
    </xf>
    <xf numFmtId="3" fontId="28" fillId="0" borderId="15" xfId="7" applyNumberFormat="1" applyFont="1" applyBorder="1" applyAlignment="1" applyProtection="1">
      <alignment horizontal="right"/>
      <protection locked="0"/>
    </xf>
    <xf numFmtId="2" fontId="28" fillId="0" borderId="15" xfId="7" applyNumberFormat="1" applyFont="1" applyBorder="1" applyAlignment="1" applyProtection="1">
      <alignment horizontal="right"/>
      <protection locked="0"/>
    </xf>
    <xf numFmtId="0" fontId="31" fillId="0" borderId="3" xfId="1" applyFont="1" applyBorder="1" applyAlignment="1" applyProtection="1">
      <alignment horizontal="center"/>
      <protection locked="0"/>
    </xf>
    <xf numFmtId="0" fontId="2" fillId="0" borderId="9" xfId="1" applyBorder="1"/>
    <xf numFmtId="0" fontId="2" fillId="0" borderId="10" xfId="1" applyBorder="1"/>
    <xf numFmtId="0" fontId="32" fillId="0" borderId="3" xfId="1" applyFont="1" applyBorder="1" applyAlignment="1" applyProtection="1">
      <alignment horizontal="left" wrapText="1"/>
      <protection locked="0"/>
    </xf>
    <xf numFmtId="0" fontId="33" fillId="0" borderId="9" xfId="1" applyFont="1" applyBorder="1" applyAlignment="1">
      <alignment horizontal="left" wrapText="1"/>
    </xf>
    <xf numFmtId="0" fontId="33" fillId="0" borderId="10" xfId="1" applyFont="1" applyBorder="1" applyAlignment="1">
      <alignment horizontal="left" wrapText="1"/>
    </xf>
    <xf numFmtId="0" fontId="33" fillId="0" borderId="3" xfId="1" applyFont="1" applyBorder="1" applyAlignment="1" applyProtection="1">
      <alignment horizontal="left" wrapText="1"/>
      <protection locked="0"/>
    </xf>
    <xf numFmtId="0" fontId="34" fillId="6" borderId="16" xfId="1" applyFont="1" applyFill="1" applyBorder="1" applyProtection="1">
      <protection locked="0"/>
    </xf>
    <xf numFmtId="0" fontId="34" fillId="6" borderId="17" xfId="1" applyFont="1" applyFill="1" applyBorder="1"/>
    <xf numFmtId="0" fontId="34" fillId="6" borderId="18" xfId="1" applyFont="1" applyFill="1" applyBorder="1"/>
    <xf numFmtId="0" fontId="34" fillId="6" borderId="12" xfId="1" applyFont="1" applyFill="1" applyBorder="1" applyProtection="1">
      <protection locked="0"/>
    </xf>
    <xf numFmtId="0" fontId="34" fillId="6" borderId="0" xfId="1" applyFont="1" applyFill="1"/>
    <xf numFmtId="0" fontId="34" fillId="6" borderId="1" xfId="1" applyFont="1" applyFill="1" applyBorder="1"/>
    <xf numFmtId="0" fontId="34" fillId="6" borderId="19" xfId="1" applyFont="1" applyFill="1" applyBorder="1" applyProtection="1">
      <protection locked="0"/>
    </xf>
    <xf numFmtId="0" fontId="34" fillId="6" borderId="20" xfId="1" applyFont="1" applyFill="1" applyBorder="1"/>
    <xf numFmtId="0" fontId="34" fillId="6" borderId="8" xfId="1" applyFont="1" applyFill="1" applyBorder="1"/>
    <xf numFmtId="0" fontId="28" fillId="0" borderId="0" xfId="1" applyFont="1" applyProtection="1">
      <protection locked="0"/>
    </xf>
  </cellXfs>
  <cellStyles count="8">
    <cellStyle name="Comma 2" xfId="4" xr:uid="{C70D07C3-A36F-4FF1-B543-40AE7FB9C4F8}"/>
    <cellStyle name="Hyperlink 2" xfId="2" xr:uid="{B29F8A93-0673-483B-A465-43C4AB15667A}"/>
    <cellStyle name="Normal" xfId="0" builtinId="0"/>
    <cellStyle name="Normal 2" xfId="1" xr:uid="{F7F2FD4F-78B6-4B47-BCA0-78021A255353}"/>
    <cellStyle name="Normal 2 2" xfId="7" xr:uid="{7504AB47-A248-46B7-81C8-AFBE393EBD7F}"/>
    <cellStyle name="Normal_Book1" xfId="5" xr:uid="{419D2A21-49B2-4942-B155-AFE837D65F41}"/>
    <cellStyle name="Normal_WAOB pop0608" xfId="3" xr:uid="{0781E9A3-A799-4A63-9E71-4E851A881AC2}"/>
    <cellStyle name="Percent 2" xfId="6" xr:uid="{1C9B548D-687C-4F5D-9421-8AFF627B2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nsus.gov/data/tables/2023/demo/popproj/2023-summary-tables.html" TargetMode="External"/><Relationship Id="rId2" Type="http://schemas.openxmlformats.org/officeDocument/2006/relationships/hyperlink" Target="https://www.bea.gov/itable/national-gdp-and-personal-income" TargetMode="External"/><Relationship Id="rId1" Type="http://schemas.openxmlformats.org/officeDocument/2006/relationships/hyperlink" Target="http://www.gpoaccess.gov/indicators/index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2.census.gov/programs-surveys/popest/tables/2010-2019/national/totals/na-est2019-01.xlsx" TargetMode="External"/><Relationship Id="rId4" Type="http://schemas.openxmlformats.org/officeDocument/2006/relationships/hyperlink" Target="https://www.census.gov/data/tables/time-series/demo/popest/2020s-national-tota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9CCB-A993-4185-ACE0-40F5D2B3E91D}">
  <sheetPr transitionEvaluation="1" codeName="Sheet1"/>
  <dimension ref="B1:N22"/>
  <sheetViews>
    <sheetView defaultGridColor="0" colorId="22" zoomScale="87" workbookViewId="0">
      <selection activeCell="J16" sqref="J16"/>
    </sheetView>
  </sheetViews>
  <sheetFormatPr defaultColWidth="9.7109375" defaultRowHeight="14.25" x14ac:dyDescent="0.2"/>
  <cols>
    <col min="1" max="7" width="9.7109375" style="1"/>
    <col min="8" max="8" width="14" style="1" customWidth="1"/>
    <col min="9" max="16384" width="9.7109375" style="1"/>
  </cols>
  <sheetData>
    <row r="1" spans="2:14" x14ac:dyDescent="0.2">
      <c r="B1" s="1" t="s">
        <v>0</v>
      </c>
    </row>
    <row r="3" spans="2:14" x14ac:dyDescent="0.2">
      <c r="B3" s="1" t="s">
        <v>1</v>
      </c>
    </row>
    <row r="4" spans="2:14" x14ac:dyDescent="0.2">
      <c r="B4" s="1" t="s">
        <v>2</v>
      </c>
    </row>
    <row r="5" spans="2:14" x14ac:dyDescent="0.2">
      <c r="B5" s="1" t="s">
        <v>3</v>
      </c>
    </row>
    <row r="7" spans="2:14" ht="15" x14ac:dyDescent="0.25">
      <c r="B7" s="2" t="s">
        <v>4</v>
      </c>
    </row>
    <row r="8" spans="2:14" x14ac:dyDescent="0.2">
      <c r="B8" s="1" t="s">
        <v>5</v>
      </c>
      <c r="K8" s="3" t="s">
        <v>6</v>
      </c>
    </row>
    <row r="9" spans="2:14" x14ac:dyDescent="0.2">
      <c r="C9" s="1" t="s">
        <v>7</v>
      </c>
      <c r="I9" s="4"/>
      <c r="K9" s="3" t="s">
        <v>8</v>
      </c>
    </row>
    <row r="10" spans="2:14" x14ac:dyDescent="0.2">
      <c r="I10" s="4"/>
      <c r="K10" s="3"/>
    </row>
    <row r="11" spans="2:14" ht="15" x14ac:dyDescent="0.2">
      <c r="B11" s="5" t="s">
        <v>9</v>
      </c>
      <c r="I11" s="6"/>
    </row>
    <row r="12" spans="2:14" x14ac:dyDescent="0.2">
      <c r="B12" s="7" t="s">
        <v>10</v>
      </c>
    </row>
    <row r="13" spans="2:14" x14ac:dyDescent="0.2">
      <c r="B13" s="1" t="s">
        <v>11</v>
      </c>
    </row>
    <row r="14" spans="2:14" x14ac:dyDescent="0.2">
      <c r="B14" s="1" t="s">
        <v>12</v>
      </c>
      <c r="N14" s="3" t="s">
        <v>13</v>
      </c>
    </row>
    <row r="15" spans="2:14" x14ac:dyDescent="0.2">
      <c r="D15" s="1" t="s">
        <v>14</v>
      </c>
      <c r="N15" s="4"/>
    </row>
    <row r="18" spans="2:14" x14ac:dyDescent="0.2">
      <c r="B18" s="1" t="s">
        <v>15</v>
      </c>
      <c r="N18" s="8" t="s">
        <v>16</v>
      </c>
    </row>
    <row r="19" spans="2:14" x14ac:dyDescent="0.2">
      <c r="B19" s="4"/>
    </row>
    <row r="20" spans="2:14" x14ac:dyDescent="0.2">
      <c r="B20" s="1" t="s">
        <v>17</v>
      </c>
      <c r="D20" s="4" t="s">
        <v>18</v>
      </c>
    </row>
    <row r="22" spans="2:14" x14ac:dyDescent="0.2">
      <c r="B22" s="1" t="s">
        <v>19</v>
      </c>
    </row>
  </sheetData>
  <hyperlinks>
    <hyperlink ref="N18" r:id="rId1" xr:uid="{F4642523-5B7F-432E-95FE-C8BB493DBE74}"/>
    <hyperlink ref="N14" r:id="rId2" xr:uid="{97F08C33-98D8-44FC-BE5F-A4252D4F481C}"/>
    <hyperlink ref="D20" r:id="rId3" xr:uid="{3AC154E9-2ACC-4C8B-9715-61C53A5BC708}"/>
    <hyperlink ref="K8" r:id="rId4" xr:uid="{E27AAE6E-F2AA-477D-A893-C999CDC1B126}"/>
    <hyperlink ref="K9" r:id="rId5" xr:uid="{F835C586-E55C-4770-9DFA-FE911EDD6365}"/>
  </hyperlinks>
  <pageMargins left="0.5" right="0.5" top="0.5" bottom="0.5" header="0.5" footer="0.5"/>
  <pageSetup scale="85" orientation="landscape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13B73-BF94-4B90-AF32-EBABED26694F}">
  <sheetPr codeName="Sheet2"/>
  <dimension ref="A1:DF945"/>
  <sheetViews>
    <sheetView tabSelected="1" zoomScaleNormal="100" workbookViewId="0">
      <pane xSplit="1" ySplit="5" topLeftCell="B539" activePane="bottomRight" state="frozen"/>
      <selection pane="topRight" activeCell="B1" sqref="B1"/>
      <selection pane="bottomLeft" activeCell="A2" sqref="A2"/>
      <selection pane="bottomRight" activeCell="B558" sqref="B558"/>
    </sheetView>
  </sheetViews>
  <sheetFormatPr defaultColWidth="9.140625" defaultRowHeight="12.75" x14ac:dyDescent="0.2"/>
  <cols>
    <col min="1" max="1" width="10.140625" style="20" bestFit="1" customWidth="1"/>
    <col min="2" max="2" width="21" style="98" customWidth="1"/>
    <col min="3" max="5" width="21" style="102" customWidth="1"/>
    <col min="6" max="7" width="18.7109375" style="103" customWidth="1"/>
    <col min="8" max="8" width="18.7109375" style="101" customWidth="1"/>
    <col min="9" max="9" width="11.7109375" style="14" customWidth="1"/>
    <col min="10" max="10" width="12.140625" style="14" customWidth="1"/>
    <col min="11" max="11" width="5.5703125" style="15" bestFit="1" customWidth="1"/>
    <col min="12" max="12" width="8.85546875" style="16" customWidth="1"/>
    <col min="13" max="13" width="9.140625" style="15"/>
    <col min="14" max="14" width="9.85546875" style="17" customWidth="1"/>
    <col min="15" max="15" width="9.140625" style="18"/>
    <col min="16" max="16" width="9.140625" style="15"/>
    <col min="17" max="17" width="17.5703125" style="19" bestFit="1" customWidth="1"/>
    <col min="18" max="20" width="12.5703125" style="15" bestFit="1" customWidth="1"/>
    <col min="21" max="21" width="14.5703125" style="15" customWidth="1"/>
    <col min="22" max="22" width="9.140625" style="15"/>
    <col min="23" max="23" width="12.28515625" style="15" bestFit="1" customWidth="1"/>
    <col min="24" max="25" width="12.7109375" style="15" customWidth="1"/>
    <col min="26" max="26" width="12.7109375" style="20" customWidth="1"/>
    <col min="27" max="16384" width="9.140625" style="20"/>
  </cols>
  <sheetData>
    <row r="1" spans="1:25" x14ac:dyDescent="0.2">
      <c r="A1" s="9">
        <f ca="1">+TODAY()</f>
        <v>45740</v>
      </c>
      <c r="B1" s="10" t="s">
        <v>20</v>
      </c>
      <c r="C1" s="11"/>
      <c r="D1" s="11"/>
      <c r="E1" s="11"/>
      <c r="F1" s="12"/>
      <c r="G1" s="12"/>
      <c r="H1" s="13"/>
    </row>
    <row r="2" spans="1:25" x14ac:dyDescent="0.2">
      <c r="A2" s="9"/>
      <c r="B2" s="21" t="s">
        <v>21</v>
      </c>
      <c r="C2" s="21"/>
      <c r="D2" s="21"/>
      <c r="E2" s="21"/>
      <c r="F2" s="21"/>
      <c r="G2" s="21"/>
      <c r="H2" s="21"/>
    </row>
    <row r="3" spans="1:25" x14ac:dyDescent="0.2">
      <c r="A3" s="9"/>
      <c r="B3" s="22"/>
      <c r="C3" s="15"/>
      <c r="D3" s="15"/>
      <c r="E3" s="15"/>
      <c r="F3" s="15"/>
      <c r="G3" s="15"/>
      <c r="H3" s="23"/>
    </row>
    <row r="4" spans="1:25" x14ac:dyDescent="0.2">
      <c r="B4" s="15"/>
      <c r="C4" s="15"/>
      <c r="D4" s="15"/>
      <c r="E4" s="15"/>
      <c r="F4" s="24"/>
      <c r="G4" s="25"/>
      <c r="H4" s="26"/>
    </row>
    <row r="5" spans="1:25" s="33" customFormat="1" ht="51" x14ac:dyDescent="0.2">
      <c r="A5" s="27" t="s">
        <v>22</v>
      </c>
      <c r="B5" s="28" t="s">
        <v>23</v>
      </c>
      <c r="C5" s="28" t="s">
        <v>24</v>
      </c>
      <c r="D5" s="28" t="s">
        <v>25</v>
      </c>
      <c r="E5" s="28" t="s">
        <v>26</v>
      </c>
      <c r="F5" s="29" t="s">
        <v>27</v>
      </c>
      <c r="G5" s="29" t="s">
        <v>28</v>
      </c>
      <c r="H5" s="30" t="s">
        <v>28</v>
      </c>
      <c r="I5" s="31" t="s">
        <v>29</v>
      </c>
      <c r="J5" s="31" t="s">
        <v>30</v>
      </c>
      <c r="K5" s="32"/>
      <c r="M5" s="34" t="s">
        <v>31</v>
      </c>
      <c r="N5" s="34"/>
      <c r="O5" s="35"/>
      <c r="P5" s="32"/>
      <c r="Q5" s="36"/>
      <c r="R5" s="37"/>
      <c r="S5" s="37"/>
      <c r="T5" s="37"/>
      <c r="U5" s="37"/>
      <c r="V5" s="37"/>
      <c r="W5" s="37"/>
      <c r="X5" s="37"/>
      <c r="Y5" s="37"/>
    </row>
    <row r="6" spans="1:25" s="33" customFormat="1" ht="14.25" x14ac:dyDescent="0.2">
      <c r="A6" s="38">
        <f>DATE(80,1,1)</f>
        <v>29221</v>
      </c>
      <c r="B6" s="39"/>
      <c r="C6" s="40"/>
      <c r="D6" s="40"/>
      <c r="E6" s="40"/>
      <c r="F6" s="41"/>
      <c r="G6" s="41"/>
      <c r="H6" s="42"/>
      <c r="I6" s="43"/>
      <c r="J6" s="43"/>
      <c r="K6" s="32"/>
      <c r="M6" s="37">
        <v>226554</v>
      </c>
      <c r="N6" s="44"/>
      <c r="O6" s="35"/>
      <c r="P6" s="32"/>
      <c r="Q6" s="36"/>
      <c r="R6" s="37"/>
      <c r="S6" s="37"/>
      <c r="T6" s="37"/>
      <c r="U6" s="37"/>
      <c r="V6" s="37"/>
      <c r="W6" s="37"/>
      <c r="X6" s="37"/>
      <c r="Y6" s="37"/>
    </row>
    <row r="7" spans="1:25" s="33" customFormat="1" ht="14.25" x14ac:dyDescent="0.2">
      <c r="A7" s="38">
        <f>IF(MONTH(A6)=12,DATE(YEAR(A6)+1,1,1),DATE(YEAR(A6),MONTH(A6)+1,1))</f>
        <v>29252</v>
      </c>
      <c r="B7" s="39"/>
      <c r="C7" s="40"/>
      <c r="D7" s="40"/>
      <c r="E7" s="40"/>
      <c r="F7" s="41"/>
      <c r="G7" s="41"/>
      <c r="H7" s="42"/>
      <c r="I7" s="43"/>
      <c r="J7" s="43"/>
      <c r="K7" s="32"/>
      <c r="M7" s="37">
        <v>226753</v>
      </c>
      <c r="N7" s="44"/>
      <c r="O7" s="35"/>
      <c r="P7" s="32"/>
      <c r="Q7" s="36"/>
      <c r="R7" s="37"/>
      <c r="S7" s="37"/>
      <c r="T7" s="37"/>
      <c r="U7" s="37"/>
      <c r="V7" s="37"/>
      <c r="W7" s="37"/>
      <c r="X7" s="37"/>
      <c r="Y7" s="37"/>
    </row>
    <row r="8" spans="1:25" s="33" customFormat="1" ht="14.25" x14ac:dyDescent="0.2">
      <c r="A8" s="38">
        <f t="shared" ref="A8:A71" si="0">IF(MONTH(A7)=12,DATE(YEAR(A7)+1,1,1),DATE(YEAR(A7),MONTH(A7)+1,1))</f>
        <v>29281</v>
      </c>
      <c r="B8" s="39"/>
      <c r="C8" s="40"/>
      <c r="D8" s="40"/>
      <c r="E8" s="40"/>
      <c r="F8" s="41"/>
      <c r="G8" s="41"/>
      <c r="H8" s="42"/>
      <c r="I8" s="43"/>
      <c r="J8" s="43"/>
      <c r="K8" s="32"/>
      <c r="M8" s="37">
        <v>226955</v>
      </c>
      <c r="N8" s="44"/>
      <c r="O8" s="35"/>
      <c r="P8" s="32"/>
      <c r="Q8" s="36"/>
      <c r="R8" s="37"/>
      <c r="S8" s="37"/>
      <c r="T8" s="37"/>
      <c r="U8" s="37"/>
      <c r="V8" s="37"/>
      <c r="W8" s="37"/>
      <c r="X8" s="37"/>
      <c r="Y8" s="37"/>
    </row>
    <row r="9" spans="1:25" s="33" customFormat="1" ht="14.25" x14ac:dyDescent="0.2">
      <c r="A9" s="38">
        <f t="shared" si="0"/>
        <v>29312</v>
      </c>
      <c r="B9" s="45">
        <v>226546</v>
      </c>
      <c r="C9" s="46">
        <v>227156</v>
      </c>
      <c r="D9" s="47">
        <v>224968</v>
      </c>
      <c r="E9" s="40"/>
      <c r="F9" s="48">
        <f>IF(C9 &gt;0, AVERAGE(C9,C10), "")</f>
        <v>227271.5</v>
      </c>
      <c r="G9" s="49"/>
      <c r="H9" s="42"/>
      <c r="I9" s="43"/>
      <c r="J9" s="43"/>
      <c r="K9" s="32"/>
      <c r="L9" s="32"/>
      <c r="M9" s="37">
        <v>227156</v>
      </c>
      <c r="N9" s="44">
        <f t="shared" ref="N9:N72" si="1">+IF(M9&gt;0, M9-F9, "")</f>
        <v>-115.5</v>
      </c>
      <c r="O9" s="35"/>
      <c r="P9" s="32"/>
      <c r="Q9" s="50"/>
      <c r="R9" s="37"/>
      <c r="S9" s="37"/>
      <c r="T9" s="37"/>
      <c r="U9" s="37"/>
      <c r="V9" s="37"/>
      <c r="W9" s="37"/>
      <c r="X9" s="37"/>
      <c r="Y9" s="37"/>
    </row>
    <row r="10" spans="1:25" s="33" customFormat="1" ht="14.25" x14ac:dyDescent="0.2">
      <c r="A10" s="38">
        <f t="shared" si="0"/>
        <v>29342</v>
      </c>
      <c r="B10" s="45">
        <v>226740</v>
      </c>
      <c r="C10" s="46">
        <v>227387</v>
      </c>
      <c r="D10" s="47">
        <v>225162</v>
      </c>
      <c r="E10" s="40"/>
      <c r="F10" s="48">
        <f t="shared" ref="F10:F73" si="2">IF(C10 &gt;0, AVERAGE(C10,C11), "")</f>
        <v>227505.5</v>
      </c>
      <c r="G10" s="49"/>
      <c r="H10" s="42"/>
      <c r="I10" s="43"/>
      <c r="J10" s="43"/>
      <c r="K10" s="32"/>
      <c r="L10" s="32"/>
      <c r="M10" s="37">
        <v>227387</v>
      </c>
      <c r="N10" s="44">
        <f t="shared" si="1"/>
        <v>-118.5</v>
      </c>
      <c r="O10" s="35"/>
      <c r="P10" s="32"/>
      <c r="Q10" s="50"/>
      <c r="R10" s="37"/>
      <c r="S10" s="37"/>
      <c r="T10" s="37"/>
      <c r="U10" s="37"/>
      <c r="V10" s="37"/>
      <c r="W10" s="37"/>
      <c r="X10" s="37"/>
      <c r="Y10" s="37"/>
    </row>
    <row r="11" spans="1:25" s="33" customFormat="1" ht="14.25" x14ac:dyDescent="0.2">
      <c r="A11" s="38">
        <f t="shared" si="0"/>
        <v>29373</v>
      </c>
      <c r="B11" s="45">
        <v>227016</v>
      </c>
      <c r="C11" s="46">
        <v>227624</v>
      </c>
      <c r="D11" s="47">
        <v>225429</v>
      </c>
      <c r="E11" s="40"/>
      <c r="F11" s="48">
        <f t="shared" si="2"/>
        <v>227732</v>
      </c>
      <c r="G11" s="49">
        <f>AVERAGE(F9:F11)</f>
        <v>227503</v>
      </c>
      <c r="H11" s="51">
        <f>+G11/1000</f>
        <v>227.50299999999999</v>
      </c>
      <c r="I11" s="43"/>
      <c r="J11" s="43"/>
      <c r="K11" s="32"/>
      <c r="L11" s="32"/>
      <c r="M11" s="37">
        <v>227624</v>
      </c>
      <c r="N11" s="44">
        <f t="shared" si="1"/>
        <v>-108</v>
      </c>
      <c r="O11" s="35"/>
      <c r="P11" s="32"/>
      <c r="Q11" s="50"/>
      <c r="R11" s="37"/>
      <c r="S11" s="37"/>
      <c r="T11" s="37"/>
      <c r="U11" s="37"/>
      <c r="V11" s="37"/>
      <c r="W11" s="37"/>
      <c r="X11" s="37"/>
      <c r="Y11" s="37"/>
    </row>
    <row r="12" spans="1:25" s="33" customFormat="1" ht="14.25" x14ac:dyDescent="0.2">
      <c r="A12" s="38">
        <f t="shared" si="0"/>
        <v>29403</v>
      </c>
      <c r="B12" s="45">
        <v>227225</v>
      </c>
      <c r="C12" s="46">
        <v>227840</v>
      </c>
      <c r="D12" s="47">
        <v>225621</v>
      </c>
      <c r="E12" s="40"/>
      <c r="F12" s="48">
        <f t="shared" si="2"/>
        <v>227955</v>
      </c>
      <c r="G12" s="49"/>
      <c r="H12" s="51"/>
      <c r="I12" s="43"/>
      <c r="J12" s="43"/>
      <c r="K12" s="32"/>
      <c r="L12" s="32"/>
      <c r="M12" s="37">
        <v>227840</v>
      </c>
      <c r="N12" s="44">
        <f t="shared" si="1"/>
        <v>-115</v>
      </c>
      <c r="O12" s="35"/>
      <c r="P12" s="32"/>
      <c r="Q12" s="50"/>
      <c r="R12" s="37"/>
      <c r="S12" s="37"/>
      <c r="T12" s="37"/>
      <c r="U12" s="37"/>
      <c r="V12" s="37"/>
      <c r="W12" s="37"/>
      <c r="X12" s="37"/>
      <c r="Y12" s="37"/>
    </row>
    <row r="13" spans="1:25" s="33" customFormat="1" ht="14.25" x14ac:dyDescent="0.2">
      <c r="A13" s="38">
        <f t="shared" si="0"/>
        <v>29434</v>
      </c>
      <c r="B13" s="45">
        <v>227453</v>
      </c>
      <c r="C13" s="46">
        <v>228070</v>
      </c>
      <c r="D13" s="47">
        <v>225837</v>
      </c>
      <c r="E13" s="40"/>
      <c r="F13" s="48">
        <f t="shared" si="2"/>
        <v>228186</v>
      </c>
      <c r="G13" s="49"/>
      <c r="H13" s="51"/>
      <c r="I13" s="43"/>
      <c r="J13" s="43"/>
      <c r="K13" s="32"/>
      <c r="L13" s="32"/>
      <c r="M13" s="37">
        <v>228070</v>
      </c>
      <c r="N13" s="44">
        <f t="shared" si="1"/>
        <v>-116</v>
      </c>
      <c r="O13" s="35"/>
      <c r="P13" s="32"/>
      <c r="Q13" s="50"/>
      <c r="R13" s="37"/>
      <c r="S13" s="37"/>
      <c r="T13" s="37"/>
      <c r="U13" s="37"/>
      <c r="V13" s="37"/>
      <c r="W13" s="37"/>
      <c r="X13" s="37"/>
      <c r="Y13" s="37"/>
    </row>
    <row r="14" spans="1:25" s="33" customFormat="1" ht="14.25" x14ac:dyDescent="0.2">
      <c r="A14" s="38">
        <f t="shared" si="0"/>
        <v>29465</v>
      </c>
      <c r="B14" s="45">
        <v>227690</v>
      </c>
      <c r="C14" s="46">
        <v>228302</v>
      </c>
      <c r="D14" s="47">
        <v>226067</v>
      </c>
      <c r="E14" s="40"/>
      <c r="F14" s="48">
        <f t="shared" si="2"/>
        <v>228408.5</v>
      </c>
      <c r="G14" s="49">
        <f>AVERAGE(F12:F14)</f>
        <v>228183.16666666666</v>
      </c>
      <c r="H14" s="51">
        <f>+G14/1000</f>
        <v>228.18316666666666</v>
      </c>
      <c r="I14" s="43"/>
      <c r="J14" s="43"/>
      <c r="K14" s="32"/>
      <c r="L14" s="32"/>
      <c r="M14" s="37">
        <v>228302</v>
      </c>
      <c r="N14" s="44">
        <f t="shared" si="1"/>
        <v>-106.5</v>
      </c>
      <c r="O14" s="35"/>
      <c r="P14" s="32"/>
      <c r="Q14" s="50"/>
      <c r="R14" s="37"/>
      <c r="S14" s="37"/>
      <c r="T14" s="37"/>
      <c r="U14" s="37"/>
      <c r="V14" s="37"/>
      <c r="W14" s="37"/>
      <c r="X14" s="37"/>
      <c r="Y14" s="37"/>
    </row>
    <row r="15" spans="1:25" s="33" customFormat="1" ht="14.25" x14ac:dyDescent="0.2">
      <c r="A15" s="38">
        <f t="shared" si="0"/>
        <v>29495</v>
      </c>
      <c r="B15" s="45">
        <v>227924</v>
      </c>
      <c r="C15" s="46">
        <v>228515</v>
      </c>
      <c r="D15" s="47">
        <v>226298</v>
      </c>
      <c r="E15" s="40"/>
      <c r="F15" s="48">
        <f t="shared" si="2"/>
        <v>228605.5</v>
      </c>
      <c r="G15" s="49"/>
      <c r="H15" s="51"/>
      <c r="I15" s="43"/>
      <c r="J15" s="43"/>
      <c r="K15" s="32"/>
      <c r="L15" s="32"/>
      <c r="M15" s="37">
        <v>228515</v>
      </c>
      <c r="N15" s="44">
        <f t="shared" si="1"/>
        <v>-90.5</v>
      </c>
      <c r="O15" s="35"/>
      <c r="P15" s="32"/>
      <c r="Q15" s="50"/>
      <c r="R15" s="37"/>
      <c r="S15" s="37"/>
      <c r="T15" s="37"/>
      <c r="U15" s="37"/>
      <c r="V15" s="37"/>
      <c r="W15" s="37"/>
      <c r="X15" s="37"/>
      <c r="Y15" s="37"/>
    </row>
    <row r="16" spans="1:25" s="33" customFormat="1" ht="14.25" x14ac:dyDescent="0.2">
      <c r="A16" s="38">
        <f t="shared" si="0"/>
        <v>29526</v>
      </c>
      <c r="B16" s="45">
        <v>228122</v>
      </c>
      <c r="C16" s="46">
        <v>228696</v>
      </c>
      <c r="D16" s="47">
        <v>226491</v>
      </c>
      <c r="E16" s="40"/>
      <c r="F16" s="48">
        <f t="shared" si="2"/>
        <v>228777</v>
      </c>
      <c r="G16" s="49"/>
      <c r="H16" s="51"/>
      <c r="I16" s="43"/>
      <c r="J16" s="43"/>
      <c r="K16" s="32"/>
      <c r="L16" s="32"/>
      <c r="M16" s="37">
        <v>228696</v>
      </c>
      <c r="N16" s="44">
        <f t="shared" si="1"/>
        <v>-81</v>
      </c>
      <c r="O16" s="35"/>
      <c r="P16" s="32"/>
      <c r="Q16" s="50"/>
      <c r="R16" s="37"/>
      <c r="S16" s="37"/>
      <c r="T16" s="37"/>
      <c r="U16" s="37"/>
      <c r="V16" s="37"/>
      <c r="W16" s="37"/>
      <c r="X16" s="37"/>
      <c r="Y16" s="37"/>
    </row>
    <row r="17" spans="1:25" s="33" customFormat="1" ht="14.25" x14ac:dyDescent="0.2">
      <c r="A17" s="38">
        <f t="shared" si="0"/>
        <v>29556</v>
      </c>
      <c r="B17" s="45">
        <v>228289</v>
      </c>
      <c r="C17" s="46">
        <v>228858</v>
      </c>
      <c r="D17" s="47">
        <v>226655</v>
      </c>
      <c r="E17" s="40"/>
      <c r="F17" s="48">
        <f t="shared" si="2"/>
        <v>228931</v>
      </c>
      <c r="G17" s="49">
        <f>AVERAGE(F15:F17)</f>
        <v>228771.16666666666</v>
      </c>
      <c r="H17" s="51">
        <f>+G17/1000</f>
        <v>228.77116666666666</v>
      </c>
      <c r="I17" s="43"/>
      <c r="J17" s="43"/>
      <c r="K17" s="32"/>
      <c r="L17" s="32"/>
      <c r="M17" s="37">
        <v>228858</v>
      </c>
      <c r="N17" s="44">
        <f t="shared" si="1"/>
        <v>-73</v>
      </c>
      <c r="O17" s="35"/>
      <c r="P17" s="32"/>
      <c r="Q17" s="50"/>
      <c r="R17" s="37"/>
      <c r="S17" s="37"/>
      <c r="T17" s="37"/>
      <c r="U17" s="37"/>
      <c r="V17" s="37"/>
      <c r="W17" s="37"/>
      <c r="X17" s="37"/>
      <c r="Y17" s="37"/>
    </row>
    <row r="18" spans="1:25" s="33" customFormat="1" ht="14.25" x14ac:dyDescent="0.2">
      <c r="A18" s="38">
        <f t="shared" si="0"/>
        <v>29587</v>
      </c>
      <c r="B18" s="45">
        <v>228446</v>
      </c>
      <c r="C18" s="46">
        <v>229004</v>
      </c>
      <c r="D18" s="47">
        <v>226821</v>
      </c>
      <c r="E18" s="52"/>
      <c r="F18" s="48">
        <f t="shared" si="2"/>
        <v>229076</v>
      </c>
      <c r="G18" s="49"/>
      <c r="H18" s="51"/>
      <c r="I18" s="43"/>
      <c r="J18" s="43"/>
      <c r="K18" s="32"/>
      <c r="L18" s="32"/>
      <c r="M18" s="37">
        <v>229004</v>
      </c>
      <c r="N18" s="44">
        <f t="shared" si="1"/>
        <v>-72</v>
      </c>
      <c r="O18" s="35"/>
      <c r="P18" s="32"/>
      <c r="Q18" s="50"/>
      <c r="R18" s="37"/>
      <c r="S18" s="37"/>
      <c r="T18" s="37"/>
      <c r="U18" s="37"/>
      <c r="V18" s="37"/>
      <c r="W18" s="37"/>
      <c r="X18" s="37"/>
      <c r="Y18" s="37"/>
    </row>
    <row r="19" spans="1:25" s="33" customFormat="1" ht="14.25" x14ac:dyDescent="0.2">
      <c r="A19" s="38">
        <f t="shared" si="0"/>
        <v>29618</v>
      </c>
      <c r="B19" s="45">
        <v>228578</v>
      </c>
      <c r="C19" s="46">
        <v>229148</v>
      </c>
      <c r="D19" s="47">
        <v>226949</v>
      </c>
      <c r="E19" s="52"/>
      <c r="F19" s="48">
        <f t="shared" si="2"/>
        <v>229231</v>
      </c>
      <c r="G19" s="49"/>
      <c r="H19" s="51"/>
      <c r="I19" s="43"/>
      <c r="J19" s="43"/>
      <c r="K19" s="32"/>
      <c r="L19" s="32"/>
      <c r="M19" s="37">
        <v>229148</v>
      </c>
      <c r="N19" s="44">
        <f t="shared" si="1"/>
        <v>-83</v>
      </c>
      <c r="O19" s="35"/>
      <c r="P19" s="32"/>
      <c r="Q19" s="50"/>
      <c r="R19" s="37"/>
      <c r="S19" s="37"/>
      <c r="T19" s="37"/>
      <c r="U19" s="37"/>
      <c r="V19" s="37"/>
      <c r="W19" s="37"/>
      <c r="X19" s="37"/>
      <c r="Y19" s="37"/>
    </row>
    <row r="20" spans="1:25" s="33" customFormat="1" ht="14.25" x14ac:dyDescent="0.2">
      <c r="A20" s="38">
        <f t="shared" si="0"/>
        <v>29646</v>
      </c>
      <c r="B20" s="45">
        <v>228730</v>
      </c>
      <c r="C20" s="46">
        <v>229314</v>
      </c>
      <c r="D20" s="47">
        <v>227096</v>
      </c>
      <c r="E20" s="52"/>
      <c r="F20" s="48">
        <f t="shared" si="2"/>
        <v>229401.5</v>
      </c>
      <c r="G20" s="49">
        <f>AVERAGE(F18:F20)</f>
        <v>229236.16666666666</v>
      </c>
      <c r="H20" s="51">
        <f>+G20/1000</f>
        <v>229.23616666666666</v>
      </c>
      <c r="I20" s="43"/>
      <c r="J20" s="43"/>
      <c r="K20" s="32"/>
      <c r="L20" s="32"/>
      <c r="M20" s="37">
        <v>229314</v>
      </c>
      <c r="N20" s="44">
        <f t="shared" si="1"/>
        <v>-87.5</v>
      </c>
      <c r="O20" s="35"/>
      <c r="P20" s="32"/>
      <c r="Q20" s="50"/>
      <c r="R20" s="37"/>
      <c r="S20" s="37"/>
      <c r="T20" s="37"/>
      <c r="U20" s="37"/>
      <c r="V20" s="37"/>
      <c r="W20" s="37"/>
      <c r="X20" s="37"/>
      <c r="Y20" s="37"/>
    </row>
    <row r="21" spans="1:25" s="33" customFormat="1" ht="14.25" x14ac:dyDescent="0.2">
      <c r="A21" s="38">
        <f t="shared" si="0"/>
        <v>29677</v>
      </c>
      <c r="B21" s="45">
        <v>228906</v>
      </c>
      <c r="C21" s="46">
        <v>229489</v>
      </c>
      <c r="D21" s="47">
        <v>227274</v>
      </c>
      <c r="E21" s="52"/>
      <c r="F21" s="48">
        <f t="shared" si="2"/>
        <v>229578.5</v>
      </c>
      <c r="G21" s="49"/>
      <c r="H21" s="42"/>
      <c r="I21" s="43"/>
      <c r="J21" s="43"/>
      <c r="K21" s="32"/>
      <c r="L21" s="32"/>
      <c r="M21" s="37">
        <v>229489</v>
      </c>
      <c r="N21" s="44">
        <f t="shared" si="1"/>
        <v>-89.5</v>
      </c>
      <c r="O21" s="35"/>
      <c r="P21" s="32"/>
      <c r="Q21" s="50"/>
      <c r="R21" s="37"/>
      <c r="S21" s="37"/>
      <c r="T21" s="37"/>
      <c r="U21" s="37"/>
      <c r="V21" s="37"/>
      <c r="W21" s="37"/>
      <c r="X21" s="37"/>
      <c r="Y21" s="37"/>
    </row>
    <row r="22" spans="1:25" s="33" customFormat="1" ht="14.25" x14ac:dyDescent="0.2">
      <c r="A22" s="38">
        <f t="shared" si="0"/>
        <v>29707</v>
      </c>
      <c r="B22" s="45">
        <v>229077</v>
      </c>
      <c r="C22" s="46">
        <v>229668</v>
      </c>
      <c r="D22" s="47">
        <v>227449</v>
      </c>
      <c r="E22" s="52"/>
      <c r="F22" s="48">
        <f t="shared" si="2"/>
        <v>229766</v>
      </c>
      <c r="G22" s="49"/>
      <c r="H22" s="42"/>
      <c r="I22" s="43"/>
      <c r="J22" s="43"/>
      <c r="K22" s="32"/>
      <c r="L22" s="32"/>
      <c r="M22" s="37">
        <v>229668</v>
      </c>
      <c r="N22" s="44">
        <f t="shared" si="1"/>
        <v>-98</v>
      </c>
      <c r="O22" s="35"/>
      <c r="P22" s="32"/>
      <c r="Q22" s="50"/>
      <c r="R22" s="37"/>
      <c r="S22" s="37"/>
      <c r="T22" s="37"/>
      <c r="U22" s="37"/>
      <c r="V22" s="37"/>
      <c r="W22" s="37"/>
      <c r="X22" s="37"/>
      <c r="Y22" s="37"/>
    </row>
    <row r="23" spans="1:25" s="33" customFormat="1" ht="14.25" x14ac:dyDescent="0.2">
      <c r="A23" s="38">
        <f t="shared" si="0"/>
        <v>29738</v>
      </c>
      <c r="B23" s="45">
        <v>229260</v>
      </c>
      <c r="C23" s="46">
        <v>229864</v>
      </c>
      <c r="D23" s="47">
        <v>227630</v>
      </c>
      <c r="E23" s="52"/>
      <c r="F23" s="48">
        <f t="shared" si="2"/>
        <v>229970.5</v>
      </c>
      <c r="G23" s="49">
        <f>AVERAGE(F21:F23)</f>
        <v>229771.66666666666</v>
      </c>
      <c r="H23" s="51">
        <f>+G23/1000</f>
        <v>229.77166666666665</v>
      </c>
      <c r="I23" s="43"/>
      <c r="J23" s="43"/>
      <c r="K23" s="32"/>
      <c r="L23" s="32"/>
      <c r="M23" s="37">
        <v>229864</v>
      </c>
      <c r="N23" s="44">
        <f t="shared" si="1"/>
        <v>-106.5</v>
      </c>
      <c r="O23" s="35"/>
      <c r="P23" s="32"/>
      <c r="Q23" s="50"/>
      <c r="R23" s="37"/>
      <c r="S23" s="37"/>
      <c r="T23" s="37"/>
      <c r="U23" s="37"/>
      <c r="V23" s="37"/>
      <c r="W23" s="37"/>
      <c r="X23" s="37"/>
      <c r="Y23" s="37"/>
    </row>
    <row r="24" spans="1:25" s="33" customFormat="1" ht="14.25" x14ac:dyDescent="0.2">
      <c r="A24" s="38">
        <f t="shared" si="0"/>
        <v>29768</v>
      </c>
      <c r="B24" s="45">
        <v>229466</v>
      </c>
      <c r="C24" s="46">
        <v>230077</v>
      </c>
      <c r="D24" s="47">
        <v>227818</v>
      </c>
      <c r="E24" s="52"/>
      <c r="F24" s="48">
        <f t="shared" si="2"/>
        <v>230188.5</v>
      </c>
      <c r="G24" s="49"/>
      <c r="H24" s="51"/>
      <c r="I24" s="43"/>
      <c r="J24" s="43"/>
      <c r="K24" s="32"/>
      <c r="L24" s="32"/>
      <c r="M24" s="37">
        <v>230077</v>
      </c>
      <c r="N24" s="44">
        <f t="shared" si="1"/>
        <v>-111.5</v>
      </c>
      <c r="O24" s="35"/>
      <c r="P24" s="32"/>
      <c r="Q24" s="50"/>
      <c r="R24" s="37"/>
      <c r="S24" s="37"/>
      <c r="T24" s="37"/>
      <c r="U24" s="37"/>
      <c r="V24" s="37"/>
      <c r="W24" s="37"/>
      <c r="X24" s="37"/>
      <c r="Y24" s="37"/>
    </row>
    <row r="25" spans="1:25" s="33" customFormat="1" ht="14.25" x14ac:dyDescent="0.2">
      <c r="A25" s="38">
        <f t="shared" si="0"/>
        <v>29799</v>
      </c>
      <c r="B25" s="45">
        <v>229685</v>
      </c>
      <c r="C25" s="46">
        <v>230300</v>
      </c>
      <c r="D25" s="47">
        <v>228024</v>
      </c>
      <c r="E25" s="52"/>
      <c r="F25" s="48">
        <f t="shared" si="2"/>
        <v>230413.5</v>
      </c>
      <c r="G25" s="49"/>
      <c r="H25" s="51"/>
      <c r="I25" s="43"/>
      <c r="J25" s="43"/>
      <c r="K25" s="32"/>
      <c r="L25" s="32"/>
      <c r="M25" s="37">
        <v>230300</v>
      </c>
      <c r="N25" s="44">
        <f t="shared" si="1"/>
        <v>-113.5</v>
      </c>
      <c r="O25" s="35"/>
      <c r="P25" s="32"/>
      <c r="Q25" s="50"/>
      <c r="R25" s="37"/>
      <c r="S25" s="37"/>
      <c r="T25" s="37"/>
      <c r="U25" s="37"/>
      <c r="V25" s="37"/>
      <c r="W25" s="37"/>
      <c r="X25" s="37"/>
      <c r="Y25" s="37"/>
    </row>
    <row r="26" spans="1:25" s="33" customFormat="1" ht="14.25" x14ac:dyDescent="0.2">
      <c r="A26" s="38">
        <f t="shared" si="0"/>
        <v>29830</v>
      </c>
      <c r="B26" s="45">
        <v>229913</v>
      </c>
      <c r="C26" s="46">
        <v>230527</v>
      </c>
      <c r="D26" s="47">
        <v>228252</v>
      </c>
      <c r="E26" s="52"/>
      <c r="F26" s="48">
        <f t="shared" si="2"/>
        <v>230629.5</v>
      </c>
      <c r="G26" s="49">
        <f>AVERAGE(F24:F26)</f>
        <v>230410.5</v>
      </c>
      <c r="H26" s="51">
        <f>+G26/1000</f>
        <v>230.41050000000001</v>
      </c>
      <c r="I26" s="43"/>
      <c r="J26" s="43"/>
      <c r="K26" s="32"/>
      <c r="L26" s="32"/>
      <c r="M26" s="37">
        <v>230527</v>
      </c>
      <c r="N26" s="44">
        <f t="shared" si="1"/>
        <v>-102.5</v>
      </c>
      <c r="O26" s="35"/>
      <c r="P26" s="32"/>
      <c r="Q26" s="50"/>
      <c r="R26" s="37"/>
      <c r="S26" s="37"/>
      <c r="T26" s="37"/>
      <c r="U26" s="37"/>
      <c r="V26" s="37"/>
      <c r="W26" s="37"/>
      <c r="X26" s="37"/>
      <c r="Y26" s="37"/>
    </row>
    <row r="27" spans="1:25" s="33" customFormat="1" ht="14.25" x14ac:dyDescent="0.2">
      <c r="A27" s="38">
        <f t="shared" si="0"/>
        <v>29860</v>
      </c>
      <c r="B27" s="45">
        <v>230139</v>
      </c>
      <c r="C27" s="46">
        <v>230732</v>
      </c>
      <c r="D27" s="47">
        <v>228490</v>
      </c>
      <c r="E27" s="52"/>
      <c r="F27" s="48">
        <f t="shared" si="2"/>
        <v>230819</v>
      </c>
      <c r="G27" s="49"/>
      <c r="H27" s="51"/>
      <c r="I27" s="43"/>
      <c r="J27" s="43"/>
      <c r="K27" s="32"/>
      <c r="L27" s="32"/>
      <c r="M27" s="37">
        <v>230732</v>
      </c>
      <c r="N27" s="44">
        <f t="shared" si="1"/>
        <v>-87</v>
      </c>
      <c r="O27" s="35"/>
      <c r="P27" s="32"/>
      <c r="Q27" s="50"/>
      <c r="R27" s="37"/>
      <c r="S27" s="37"/>
      <c r="T27" s="37"/>
      <c r="U27" s="37"/>
      <c r="V27" s="37"/>
      <c r="W27" s="37"/>
      <c r="X27" s="37"/>
      <c r="Y27" s="37"/>
    </row>
    <row r="28" spans="1:25" s="33" customFormat="1" ht="14.25" x14ac:dyDescent="0.2">
      <c r="A28" s="38">
        <f t="shared" si="0"/>
        <v>29891</v>
      </c>
      <c r="B28" s="45">
        <v>230318</v>
      </c>
      <c r="C28" s="46">
        <v>230906</v>
      </c>
      <c r="D28" s="47">
        <v>228665</v>
      </c>
      <c r="E28" s="52"/>
      <c r="F28" s="48">
        <f t="shared" si="2"/>
        <v>230989.5</v>
      </c>
      <c r="G28" s="49"/>
      <c r="H28" s="51"/>
      <c r="I28" s="43"/>
      <c r="J28" s="43"/>
      <c r="K28" s="32"/>
      <c r="L28" s="32"/>
      <c r="M28" s="37">
        <v>230906</v>
      </c>
      <c r="N28" s="44">
        <f t="shared" si="1"/>
        <v>-83.5</v>
      </c>
      <c r="O28" s="35"/>
      <c r="P28" s="32"/>
      <c r="Q28" s="50"/>
      <c r="R28" s="37"/>
      <c r="S28" s="37"/>
      <c r="T28" s="37"/>
      <c r="U28" s="37"/>
      <c r="V28" s="37"/>
      <c r="W28" s="37"/>
      <c r="X28" s="37"/>
      <c r="Y28" s="37"/>
    </row>
    <row r="29" spans="1:25" s="33" customFormat="1" ht="14.25" x14ac:dyDescent="0.2">
      <c r="A29" s="38">
        <f t="shared" si="0"/>
        <v>29921</v>
      </c>
      <c r="B29" s="45">
        <v>230480</v>
      </c>
      <c r="C29" s="46">
        <v>231073</v>
      </c>
      <c r="D29" s="47">
        <v>228824</v>
      </c>
      <c r="E29" s="52"/>
      <c r="F29" s="48">
        <f t="shared" si="2"/>
        <v>231154</v>
      </c>
      <c r="G29" s="49">
        <f>AVERAGE(F27:F29)</f>
        <v>230987.5</v>
      </c>
      <c r="H29" s="51">
        <f>+G29/1000</f>
        <v>230.98750000000001</v>
      </c>
      <c r="I29" s="43"/>
      <c r="J29" s="43"/>
      <c r="K29" s="32"/>
      <c r="L29" s="32"/>
      <c r="M29" s="37">
        <v>231073</v>
      </c>
      <c r="N29" s="44">
        <f t="shared" si="1"/>
        <v>-81</v>
      </c>
      <c r="O29" s="35"/>
      <c r="P29" s="32"/>
      <c r="Q29" s="50"/>
      <c r="R29" s="37"/>
      <c r="S29" s="37"/>
      <c r="T29" s="37"/>
      <c r="U29" s="37"/>
      <c r="V29" s="37"/>
      <c r="W29" s="37"/>
      <c r="X29" s="37"/>
      <c r="Y29" s="37"/>
    </row>
    <row r="30" spans="1:25" s="33" customFormat="1" ht="14.25" x14ac:dyDescent="0.2">
      <c r="A30" s="38">
        <f t="shared" si="0"/>
        <v>29952</v>
      </c>
      <c r="B30" s="45">
        <v>230645</v>
      </c>
      <c r="C30" s="46">
        <v>231235</v>
      </c>
      <c r="D30" s="47">
        <v>229000</v>
      </c>
      <c r="E30" s="52"/>
      <c r="F30" s="48">
        <f t="shared" si="2"/>
        <v>231313.5</v>
      </c>
      <c r="G30" s="49"/>
      <c r="H30" s="51"/>
      <c r="I30" s="43"/>
      <c r="J30" s="43"/>
      <c r="K30" s="32"/>
      <c r="L30" s="32"/>
      <c r="M30" s="37">
        <v>231235</v>
      </c>
      <c r="N30" s="44">
        <f t="shared" si="1"/>
        <v>-78.5</v>
      </c>
      <c r="O30" s="35"/>
      <c r="P30" s="32"/>
      <c r="Q30" s="50"/>
      <c r="R30" s="37"/>
      <c r="S30" s="37"/>
      <c r="T30" s="37"/>
      <c r="U30" s="37"/>
      <c r="V30" s="37"/>
      <c r="W30" s="37"/>
      <c r="X30" s="37"/>
      <c r="Y30" s="37"/>
    </row>
    <row r="31" spans="1:25" s="33" customFormat="1" ht="14.25" x14ac:dyDescent="0.2">
      <c r="A31" s="38">
        <f t="shared" si="0"/>
        <v>29983</v>
      </c>
      <c r="B31" s="45">
        <v>230798</v>
      </c>
      <c r="C31" s="46">
        <v>231392</v>
      </c>
      <c r="D31" s="47">
        <v>229143</v>
      </c>
      <c r="E31" s="52"/>
      <c r="F31" s="48">
        <f t="shared" si="2"/>
        <v>231475</v>
      </c>
      <c r="G31" s="49"/>
      <c r="H31" s="51"/>
      <c r="I31" s="43"/>
      <c r="J31" s="43"/>
      <c r="K31" s="32"/>
      <c r="L31" s="32"/>
      <c r="M31" s="37">
        <v>231392</v>
      </c>
      <c r="N31" s="44">
        <f t="shared" si="1"/>
        <v>-83</v>
      </c>
      <c r="O31" s="35"/>
      <c r="P31" s="32"/>
      <c r="Q31" s="50"/>
      <c r="R31" s="37"/>
      <c r="S31" s="37"/>
      <c r="T31" s="37"/>
      <c r="U31" s="37"/>
      <c r="V31" s="37"/>
      <c r="W31" s="37"/>
      <c r="X31" s="37"/>
      <c r="Y31" s="37"/>
    </row>
    <row r="32" spans="1:25" s="33" customFormat="1" ht="14.25" x14ac:dyDescent="0.2">
      <c r="A32" s="38">
        <f t="shared" si="0"/>
        <v>30011</v>
      </c>
      <c r="B32" s="45">
        <v>230954</v>
      </c>
      <c r="C32" s="46">
        <v>231558</v>
      </c>
      <c r="D32" s="47">
        <v>229293</v>
      </c>
      <c r="E32" s="52"/>
      <c r="F32" s="48">
        <f t="shared" si="2"/>
        <v>231642.5</v>
      </c>
      <c r="G32" s="49">
        <f>AVERAGE(F30:F32)</f>
        <v>231477</v>
      </c>
      <c r="H32" s="51">
        <f>+G32/1000</f>
        <v>231.477</v>
      </c>
      <c r="I32" s="43"/>
      <c r="J32" s="43"/>
      <c r="K32" s="32"/>
      <c r="L32" s="32"/>
      <c r="M32" s="37">
        <v>231558</v>
      </c>
      <c r="N32" s="44">
        <f t="shared" si="1"/>
        <v>-84.5</v>
      </c>
      <c r="O32" s="35"/>
      <c r="P32" s="32"/>
      <c r="Q32" s="50"/>
      <c r="R32" s="37"/>
      <c r="S32" s="37"/>
      <c r="T32" s="37"/>
      <c r="U32" s="37"/>
      <c r="V32" s="37"/>
      <c r="W32" s="37"/>
      <c r="X32" s="37"/>
      <c r="Y32" s="37"/>
    </row>
    <row r="33" spans="1:25" s="33" customFormat="1" ht="14.25" x14ac:dyDescent="0.2">
      <c r="A33" s="38">
        <f t="shared" si="0"/>
        <v>30042</v>
      </c>
      <c r="B33" s="45">
        <v>231127</v>
      </c>
      <c r="C33" s="46">
        <v>231727</v>
      </c>
      <c r="D33" s="47">
        <v>229469</v>
      </c>
      <c r="E33" s="52"/>
      <c r="F33" s="48">
        <f t="shared" si="2"/>
        <v>231814</v>
      </c>
      <c r="G33" s="49"/>
      <c r="H33" s="42"/>
      <c r="I33" s="43"/>
      <c r="J33" s="43"/>
      <c r="K33" s="32"/>
      <c r="L33" s="32"/>
      <c r="M33" s="37">
        <v>231727</v>
      </c>
      <c r="N33" s="44">
        <f t="shared" si="1"/>
        <v>-87</v>
      </c>
      <c r="O33" s="35"/>
      <c r="P33" s="32"/>
      <c r="Q33" s="50"/>
      <c r="R33" s="37"/>
      <c r="S33" s="37"/>
      <c r="T33" s="37"/>
      <c r="U33" s="37"/>
      <c r="V33" s="37"/>
      <c r="W33" s="37"/>
      <c r="X33" s="37"/>
      <c r="Y33" s="37"/>
    </row>
    <row r="34" spans="1:25" s="33" customFormat="1" ht="14.25" x14ac:dyDescent="0.2">
      <c r="A34" s="38">
        <f t="shared" si="0"/>
        <v>30072</v>
      </c>
      <c r="B34" s="45">
        <v>231288</v>
      </c>
      <c r="C34" s="46">
        <v>231901</v>
      </c>
      <c r="D34" s="47">
        <v>229633</v>
      </c>
      <c r="E34" s="52"/>
      <c r="F34" s="48">
        <f t="shared" si="2"/>
        <v>231995.5</v>
      </c>
      <c r="G34" s="49"/>
      <c r="H34" s="42"/>
      <c r="I34" s="43"/>
      <c r="J34" s="43"/>
      <c r="K34" s="32"/>
      <c r="L34" s="32"/>
      <c r="M34" s="37">
        <v>231901</v>
      </c>
      <c r="N34" s="44">
        <f t="shared" si="1"/>
        <v>-94.5</v>
      </c>
      <c r="O34" s="35"/>
      <c r="P34" s="32"/>
      <c r="Q34" s="50"/>
      <c r="R34" s="37"/>
      <c r="S34" s="37"/>
      <c r="T34" s="37"/>
      <c r="U34" s="37"/>
      <c r="V34" s="37"/>
      <c r="W34" s="37"/>
      <c r="X34" s="37"/>
      <c r="Y34" s="37"/>
    </row>
    <row r="35" spans="1:25" s="33" customFormat="1" ht="14.25" x14ac:dyDescent="0.2">
      <c r="A35" s="38">
        <f t="shared" si="0"/>
        <v>30103</v>
      </c>
      <c r="B35" s="45">
        <v>231468</v>
      </c>
      <c r="C35" s="46">
        <v>232090</v>
      </c>
      <c r="D35" s="47">
        <v>229816</v>
      </c>
      <c r="E35" s="52"/>
      <c r="F35" s="48">
        <f t="shared" si="2"/>
        <v>232190</v>
      </c>
      <c r="G35" s="49">
        <f>AVERAGE(F33:F35)</f>
        <v>231999.83333333334</v>
      </c>
      <c r="H35" s="51">
        <f>+G35/1000</f>
        <v>231.99983333333336</v>
      </c>
      <c r="I35" s="43"/>
      <c r="J35" s="43"/>
      <c r="K35" s="32"/>
      <c r="L35" s="32"/>
      <c r="M35" s="37">
        <v>232090</v>
      </c>
      <c r="N35" s="44">
        <f t="shared" si="1"/>
        <v>-100</v>
      </c>
      <c r="O35" s="35"/>
      <c r="P35" s="32"/>
      <c r="Q35" s="50"/>
      <c r="R35" s="37"/>
      <c r="S35" s="37"/>
      <c r="T35" s="37"/>
      <c r="U35" s="37"/>
      <c r="V35" s="37"/>
      <c r="W35" s="37"/>
      <c r="X35" s="37"/>
      <c r="Y35" s="37"/>
    </row>
    <row r="36" spans="1:25" s="33" customFormat="1" ht="14.25" x14ac:dyDescent="0.2">
      <c r="A36" s="38">
        <f t="shared" si="0"/>
        <v>30133</v>
      </c>
      <c r="B36" s="45">
        <v>231664</v>
      </c>
      <c r="C36" s="46">
        <v>232290</v>
      </c>
      <c r="D36" s="47">
        <v>229995</v>
      </c>
      <c r="E36" s="52"/>
      <c r="F36" s="48">
        <f t="shared" si="2"/>
        <v>232393</v>
      </c>
      <c r="G36" s="49"/>
      <c r="H36" s="51"/>
      <c r="I36" s="43"/>
      <c r="J36" s="43"/>
      <c r="K36" s="32"/>
      <c r="L36" s="32"/>
      <c r="M36" s="37">
        <v>232290</v>
      </c>
      <c r="N36" s="44">
        <f t="shared" si="1"/>
        <v>-103</v>
      </c>
      <c r="O36" s="35"/>
      <c r="P36" s="32"/>
      <c r="Q36" s="50"/>
      <c r="R36" s="37"/>
      <c r="S36" s="37"/>
      <c r="T36" s="37"/>
      <c r="U36" s="37"/>
      <c r="V36" s="37"/>
      <c r="W36" s="37"/>
      <c r="X36" s="37"/>
      <c r="Y36" s="37"/>
    </row>
    <row r="37" spans="1:25" s="33" customFormat="1" ht="14.25" x14ac:dyDescent="0.2">
      <c r="A37" s="38">
        <f t="shared" si="0"/>
        <v>30164</v>
      </c>
      <c r="B37" s="45">
        <v>231869</v>
      </c>
      <c r="C37" s="46">
        <v>232496</v>
      </c>
      <c r="D37" s="47">
        <v>230194</v>
      </c>
      <c r="E37" s="52"/>
      <c r="F37" s="48">
        <f t="shared" si="2"/>
        <v>232602</v>
      </c>
      <c r="G37" s="49"/>
      <c r="H37" s="51"/>
      <c r="I37" s="43"/>
      <c r="J37" s="43"/>
      <c r="K37" s="32"/>
      <c r="L37" s="32"/>
      <c r="M37" s="37">
        <v>232496</v>
      </c>
      <c r="N37" s="44">
        <f t="shared" si="1"/>
        <v>-106</v>
      </c>
      <c r="O37" s="35"/>
      <c r="P37" s="32"/>
      <c r="Q37" s="50"/>
      <c r="R37" s="37"/>
      <c r="S37" s="37"/>
      <c r="T37" s="37"/>
      <c r="U37" s="37"/>
      <c r="V37" s="37"/>
      <c r="W37" s="37"/>
      <c r="X37" s="37"/>
      <c r="Y37" s="37"/>
    </row>
    <row r="38" spans="1:25" s="33" customFormat="1" ht="14.25" x14ac:dyDescent="0.2">
      <c r="A38" s="38">
        <f t="shared" si="0"/>
        <v>30195</v>
      </c>
      <c r="B38" s="45">
        <v>232079</v>
      </c>
      <c r="C38" s="46">
        <v>232708</v>
      </c>
      <c r="D38" s="47">
        <v>230409</v>
      </c>
      <c r="E38" s="52"/>
      <c r="F38" s="48">
        <f t="shared" si="2"/>
        <v>232806.5</v>
      </c>
      <c r="G38" s="49">
        <f>AVERAGE(F36:F38)</f>
        <v>232600.5</v>
      </c>
      <c r="H38" s="51">
        <f>+G38/1000</f>
        <v>232.60050000000001</v>
      </c>
      <c r="I38" s="43"/>
      <c r="J38" s="43"/>
      <c r="K38" s="32"/>
      <c r="L38" s="32"/>
      <c r="M38" s="37">
        <v>232708</v>
      </c>
      <c r="N38" s="44">
        <f t="shared" si="1"/>
        <v>-98.5</v>
      </c>
      <c r="O38" s="35"/>
      <c r="P38" s="32"/>
      <c r="Q38" s="50"/>
      <c r="R38" s="37"/>
      <c r="S38" s="37"/>
      <c r="T38" s="37"/>
      <c r="U38" s="37"/>
      <c r="V38" s="37"/>
      <c r="W38" s="37"/>
      <c r="X38" s="37"/>
      <c r="Y38" s="37"/>
    </row>
    <row r="39" spans="1:25" s="33" customFormat="1" ht="14.25" x14ac:dyDescent="0.2">
      <c r="A39" s="38">
        <f t="shared" si="0"/>
        <v>30225</v>
      </c>
      <c r="B39" s="45">
        <v>232297</v>
      </c>
      <c r="C39" s="46">
        <v>232905</v>
      </c>
      <c r="D39" s="47">
        <v>230636</v>
      </c>
      <c r="E39" s="52"/>
      <c r="F39" s="48">
        <f t="shared" si="2"/>
        <v>232991</v>
      </c>
      <c r="G39" s="49"/>
      <c r="H39" s="51"/>
      <c r="I39" s="43"/>
      <c r="J39" s="43"/>
      <c r="K39" s="32"/>
      <c r="L39" s="32"/>
      <c r="M39" s="37">
        <v>232905</v>
      </c>
      <c r="N39" s="44">
        <f t="shared" si="1"/>
        <v>-86</v>
      </c>
      <c r="O39" s="35"/>
      <c r="P39" s="32"/>
      <c r="Q39" s="50"/>
      <c r="R39" s="37"/>
      <c r="S39" s="37"/>
      <c r="T39" s="37"/>
      <c r="U39" s="37"/>
      <c r="V39" s="37"/>
      <c r="W39" s="37"/>
      <c r="X39" s="37"/>
      <c r="Y39" s="37"/>
    </row>
    <row r="40" spans="1:25" s="33" customFormat="1" ht="14.25" x14ac:dyDescent="0.2">
      <c r="A40" s="38">
        <f t="shared" si="0"/>
        <v>30256</v>
      </c>
      <c r="B40" s="45">
        <v>232475</v>
      </c>
      <c r="C40" s="46">
        <v>233077</v>
      </c>
      <c r="D40" s="47">
        <v>230806</v>
      </c>
      <c r="E40" s="52"/>
      <c r="F40" s="48">
        <f t="shared" si="2"/>
        <v>233159</v>
      </c>
      <c r="G40" s="49"/>
      <c r="H40" s="51"/>
      <c r="I40" s="43"/>
      <c r="J40" s="43"/>
      <c r="K40" s="32"/>
      <c r="L40" s="32"/>
      <c r="M40" s="37">
        <v>233077</v>
      </c>
      <c r="N40" s="44">
        <f t="shared" si="1"/>
        <v>-82</v>
      </c>
      <c r="O40" s="35"/>
      <c r="P40" s="32"/>
      <c r="Q40" s="50"/>
      <c r="R40" s="37"/>
      <c r="S40" s="37"/>
      <c r="T40" s="37"/>
      <c r="U40" s="37"/>
      <c r="V40" s="37"/>
      <c r="W40" s="37"/>
      <c r="X40" s="37"/>
      <c r="Y40" s="37"/>
    </row>
    <row r="41" spans="1:25" s="33" customFormat="1" ht="14.25" x14ac:dyDescent="0.2">
      <c r="A41" s="38">
        <f t="shared" si="0"/>
        <v>30286</v>
      </c>
      <c r="B41" s="45">
        <v>232641</v>
      </c>
      <c r="C41" s="46">
        <v>233241</v>
      </c>
      <c r="D41" s="47">
        <v>230970</v>
      </c>
      <c r="E41" s="52"/>
      <c r="F41" s="48">
        <f t="shared" si="2"/>
        <v>233319.5</v>
      </c>
      <c r="G41" s="49">
        <f>AVERAGE(F39:F41)</f>
        <v>233156.5</v>
      </c>
      <c r="H41" s="51">
        <f>+G41/1000</f>
        <v>233.15649999999999</v>
      </c>
      <c r="I41" s="43"/>
      <c r="J41" s="43"/>
      <c r="K41" s="32"/>
      <c r="L41" s="32"/>
      <c r="M41" s="37">
        <v>233241</v>
      </c>
      <c r="N41" s="44">
        <f t="shared" si="1"/>
        <v>-78.5</v>
      </c>
      <c r="O41" s="35"/>
      <c r="P41" s="32"/>
      <c r="Q41" s="50"/>
      <c r="R41" s="37"/>
      <c r="S41" s="37"/>
      <c r="T41" s="37"/>
      <c r="U41" s="37"/>
      <c r="V41" s="37"/>
      <c r="W41" s="37"/>
      <c r="X41" s="37"/>
      <c r="Y41" s="37"/>
    </row>
    <row r="42" spans="1:25" s="33" customFormat="1" ht="14.25" x14ac:dyDescent="0.2">
      <c r="A42" s="38">
        <f t="shared" si="0"/>
        <v>30317</v>
      </c>
      <c r="B42" s="45">
        <v>232803</v>
      </c>
      <c r="C42" s="46">
        <v>233398</v>
      </c>
      <c r="D42" s="47">
        <v>231138</v>
      </c>
      <c r="E42" s="52"/>
      <c r="F42" s="48">
        <f t="shared" si="2"/>
        <v>233470.5</v>
      </c>
      <c r="G42" s="49"/>
      <c r="H42" s="51"/>
      <c r="I42" s="43"/>
      <c r="J42" s="43"/>
      <c r="K42" s="32"/>
      <c r="L42" s="32"/>
      <c r="M42" s="37">
        <v>233398</v>
      </c>
      <c r="N42" s="44">
        <f t="shared" si="1"/>
        <v>-72.5</v>
      </c>
      <c r="O42" s="35"/>
      <c r="P42" s="32"/>
      <c r="Q42" s="50"/>
      <c r="R42" s="37"/>
      <c r="S42" s="37"/>
      <c r="T42" s="37"/>
      <c r="U42" s="37"/>
      <c r="V42" s="37"/>
      <c r="W42" s="37"/>
      <c r="X42" s="37"/>
      <c r="Y42" s="37"/>
    </row>
    <row r="43" spans="1:25" s="33" customFormat="1" ht="14.25" x14ac:dyDescent="0.2">
      <c r="A43" s="38">
        <f t="shared" si="0"/>
        <v>30348</v>
      </c>
      <c r="B43" s="45">
        <v>232951</v>
      </c>
      <c r="C43" s="46">
        <v>233543</v>
      </c>
      <c r="D43" s="47">
        <v>231280</v>
      </c>
      <c r="E43" s="52"/>
      <c r="F43" s="48">
        <f t="shared" si="2"/>
        <v>233620</v>
      </c>
      <c r="G43" s="49"/>
      <c r="H43" s="51"/>
      <c r="I43" s="43"/>
      <c r="J43" s="43"/>
      <c r="K43" s="32"/>
      <c r="L43" s="32"/>
      <c r="M43" s="37">
        <v>233543</v>
      </c>
      <c r="N43" s="44">
        <f t="shared" si="1"/>
        <v>-77</v>
      </c>
      <c r="O43" s="35"/>
      <c r="P43" s="32"/>
      <c r="Q43" s="50"/>
      <c r="R43" s="37"/>
      <c r="S43" s="37"/>
      <c r="T43" s="37"/>
      <c r="U43" s="37"/>
      <c r="V43" s="37"/>
      <c r="W43" s="37"/>
      <c r="X43" s="37"/>
      <c r="Y43" s="37"/>
    </row>
    <row r="44" spans="1:25" s="33" customFormat="1" ht="14.25" x14ac:dyDescent="0.2">
      <c r="A44" s="38">
        <f t="shared" si="0"/>
        <v>30376</v>
      </c>
      <c r="B44" s="45">
        <v>233092</v>
      </c>
      <c r="C44" s="46">
        <v>233697</v>
      </c>
      <c r="D44" s="47">
        <v>231417</v>
      </c>
      <c r="E44" s="52"/>
      <c r="F44" s="48">
        <f t="shared" si="2"/>
        <v>233774.5</v>
      </c>
      <c r="G44" s="49">
        <f>AVERAGE(F42:F44)</f>
        <v>233621.66666666666</v>
      </c>
      <c r="H44" s="51">
        <f>+G44/1000</f>
        <v>233.62166666666667</v>
      </c>
      <c r="I44" s="43"/>
      <c r="J44" s="43"/>
      <c r="K44" s="32"/>
      <c r="L44" s="32"/>
      <c r="M44" s="37">
        <v>233697</v>
      </c>
      <c r="N44" s="44">
        <f t="shared" si="1"/>
        <v>-77.5</v>
      </c>
      <c r="O44" s="35"/>
      <c r="P44" s="32"/>
      <c r="Q44" s="50"/>
      <c r="R44" s="37"/>
      <c r="S44" s="37"/>
      <c r="T44" s="37"/>
      <c r="U44" s="37"/>
      <c r="V44" s="37"/>
      <c r="W44" s="37"/>
      <c r="X44" s="37"/>
      <c r="Y44" s="37"/>
    </row>
    <row r="45" spans="1:25" s="33" customFormat="1" ht="14.25" x14ac:dyDescent="0.2">
      <c r="A45" s="38">
        <f t="shared" si="0"/>
        <v>30407</v>
      </c>
      <c r="B45" s="45">
        <v>233263</v>
      </c>
      <c r="C45" s="46">
        <v>233852</v>
      </c>
      <c r="D45" s="47">
        <v>231578</v>
      </c>
      <c r="E45" s="52"/>
      <c r="F45" s="48">
        <f t="shared" si="2"/>
        <v>233936</v>
      </c>
      <c r="G45" s="49"/>
      <c r="H45" s="42"/>
      <c r="I45" s="43"/>
      <c r="J45" s="43"/>
      <c r="K45" s="32"/>
      <c r="L45" s="32"/>
      <c r="M45" s="37">
        <v>233852</v>
      </c>
      <c r="N45" s="44">
        <f t="shared" si="1"/>
        <v>-84</v>
      </c>
      <c r="O45" s="35"/>
      <c r="P45" s="32"/>
      <c r="Q45" s="50"/>
      <c r="R45" s="37"/>
      <c r="S45" s="37"/>
      <c r="T45" s="37"/>
      <c r="U45" s="37"/>
      <c r="V45" s="37"/>
      <c r="W45" s="37"/>
      <c r="X45" s="37"/>
      <c r="Y45" s="37"/>
    </row>
    <row r="46" spans="1:25" s="33" customFormat="1" ht="14.25" x14ac:dyDescent="0.2">
      <c r="A46" s="38">
        <f t="shared" si="0"/>
        <v>30437</v>
      </c>
      <c r="B46" s="45">
        <v>233405</v>
      </c>
      <c r="C46" s="46">
        <v>234020</v>
      </c>
      <c r="D46" s="47">
        <v>231724</v>
      </c>
      <c r="E46" s="52"/>
      <c r="F46" s="48">
        <f t="shared" si="2"/>
        <v>234116.5</v>
      </c>
      <c r="G46" s="49"/>
      <c r="H46" s="42"/>
      <c r="I46" s="43"/>
      <c r="J46" s="43"/>
      <c r="K46" s="32"/>
      <c r="L46" s="32"/>
      <c r="M46" s="37">
        <v>234020</v>
      </c>
      <c r="N46" s="44">
        <f t="shared" si="1"/>
        <v>-96.5</v>
      </c>
      <c r="O46" s="35"/>
      <c r="P46" s="32"/>
      <c r="Q46" s="50"/>
      <c r="R46" s="37"/>
      <c r="S46" s="37"/>
      <c r="T46" s="37"/>
      <c r="U46" s="37"/>
      <c r="V46" s="37"/>
      <c r="W46" s="37"/>
      <c r="X46" s="37"/>
      <c r="Y46" s="37"/>
    </row>
    <row r="47" spans="1:25" s="33" customFormat="1" ht="14.25" x14ac:dyDescent="0.2">
      <c r="A47" s="38">
        <f t="shared" si="0"/>
        <v>30468</v>
      </c>
      <c r="B47" s="45">
        <v>233600</v>
      </c>
      <c r="C47" s="46">
        <v>234213</v>
      </c>
      <c r="D47" s="47">
        <v>231922</v>
      </c>
      <c r="E47" s="52"/>
      <c r="F47" s="48">
        <f t="shared" si="2"/>
        <v>234308.5</v>
      </c>
      <c r="G47" s="49">
        <f>AVERAGE(F45:F47)</f>
        <v>234120.33333333334</v>
      </c>
      <c r="H47" s="51">
        <f>+G47/1000</f>
        <v>234.12033333333335</v>
      </c>
      <c r="I47" s="43"/>
      <c r="J47" s="43"/>
      <c r="K47" s="32"/>
      <c r="L47" s="32"/>
      <c r="M47" s="37">
        <v>234213</v>
      </c>
      <c r="N47" s="44">
        <f t="shared" si="1"/>
        <v>-95.5</v>
      </c>
      <c r="O47" s="35"/>
      <c r="P47" s="32"/>
      <c r="Q47" s="50"/>
      <c r="R47" s="37"/>
      <c r="S47" s="37"/>
      <c r="T47" s="37"/>
      <c r="U47" s="37"/>
      <c r="V47" s="37"/>
      <c r="W47" s="37"/>
      <c r="X47" s="37"/>
      <c r="Y47" s="37"/>
    </row>
    <row r="48" spans="1:25" s="33" customFormat="1" ht="14.25" x14ac:dyDescent="0.2">
      <c r="A48" s="38">
        <f t="shared" si="0"/>
        <v>30498</v>
      </c>
      <c r="B48" s="45">
        <v>233792</v>
      </c>
      <c r="C48" s="46">
        <v>234404</v>
      </c>
      <c r="D48" s="47">
        <v>232097</v>
      </c>
      <c r="E48" s="52"/>
      <c r="F48" s="48">
        <f t="shared" si="2"/>
        <v>234502.5</v>
      </c>
      <c r="G48" s="49"/>
      <c r="H48" s="51"/>
      <c r="I48" s="43"/>
      <c r="J48" s="43"/>
      <c r="K48" s="32"/>
      <c r="L48" s="32"/>
      <c r="M48" s="37">
        <v>234404</v>
      </c>
      <c r="N48" s="44">
        <f t="shared" si="1"/>
        <v>-98.5</v>
      </c>
      <c r="O48" s="35"/>
      <c r="P48" s="32"/>
      <c r="Q48" s="50"/>
      <c r="R48" s="37"/>
      <c r="S48" s="37"/>
      <c r="T48" s="37"/>
      <c r="U48" s="37"/>
      <c r="V48" s="37"/>
      <c r="W48" s="37"/>
      <c r="X48" s="37"/>
      <c r="Y48" s="37"/>
    </row>
    <row r="49" spans="1:25" s="33" customFormat="1" ht="14.25" x14ac:dyDescent="0.2">
      <c r="A49" s="38">
        <f t="shared" si="0"/>
        <v>30529</v>
      </c>
      <c r="B49" s="45">
        <v>233988</v>
      </c>
      <c r="C49" s="46">
        <v>234601</v>
      </c>
      <c r="D49" s="47">
        <v>232290</v>
      </c>
      <c r="E49" s="52"/>
      <c r="F49" s="48">
        <f t="shared" si="2"/>
        <v>234702.5</v>
      </c>
      <c r="G49" s="49"/>
      <c r="H49" s="51"/>
      <c r="I49" s="43"/>
      <c r="J49" s="43"/>
      <c r="K49" s="32"/>
      <c r="L49" s="32"/>
      <c r="M49" s="37">
        <v>234601</v>
      </c>
      <c r="N49" s="44">
        <f t="shared" si="1"/>
        <v>-101.5</v>
      </c>
      <c r="O49" s="35"/>
      <c r="P49" s="32"/>
      <c r="Q49" s="50"/>
      <c r="R49" s="37"/>
      <c r="S49" s="37"/>
      <c r="T49" s="37"/>
      <c r="U49" s="37"/>
      <c r="V49" s="37"/>
      <c r="W49" s="37"/>
      <c r="X49" s="37"/>
      <c r="Y49" s="37"/>
    </row>
    <row r="50" spans="1:25" s="33" customFormat="1" ht="14.25" x14ac:dyDescent="0.2">
      <c r="A50" s="38">
        <f t="shared" si="0"/>
        <v>30560</v>
      </c>
      <c r="B50" s="45">
        <v>234191</v>
      </c>
      <c r="C50" s="46">
        <v>234804</v>
      </c>
      <c r="D50" s="47">
        <v>232497</v>
      </c>
      <c r="E50" s="52"/>
      <c r="F50" s="48">
        <f t="shared" si="2"/>
        <v>234898.5</v>
      </c>
      <c r="G50" s="49">
        <f>AVERAGE(F48:F50)</f>
        <v>234701.16666666666</v>
      </c>
      <c r="H50" s="51">
        <f>+G50/1000</f>
        <v>234.70116666666667</v>
      </c>
      <c r="I50" s="43"/>
      <c r="J50" s="43"/>
      <c r="K50" s="32"/>
      <c r="L50" s="32"/>
      <c r="M50" s="37">
        <v>234804</v>
      </c>
      <c r="N50" s="44">
        <f t="shared" si="1"/>
        <v>-94.5</v>
      </c>
      <c r="O50" s="35"/>
      <c r="P50" s="32"/>
      <c r="Q50" s="50"/>
      <c r="R50" s="37"/>
      <c r="S50" s="37"/>
      <c r="T50" s="37"/>
      <c r="U50" s="37"/>
      <c r="V50" s="37"/>
      <c r="W50" s="37"/>
      <c r="X50" s="37"/>
      <c r="Y50" s="37"/>
    </row>
    <row r="51" spans="1:25" s="33" customFormat="1" ht="14.25" x14ac:dyDescent="0.2">
      <c r="A51" s="38">
        <f t="shared" si="0"/>
        <v>30590</v>
      </c>
      <c r="B51" s="45">
        <v>234396</v>
      </c>
      <c r="C51" s="46">
        <v>234993</v>
      </c>
      <c r="D51" s="47">
        <v>232703</v>
      </c>
      <c r="E51" s="52"/>
      <c r="F51" s="48">
        <f t="shared" si="2"/>
        <v>235075</v>
      </c>
      <c r="G51" s="49"/>
      <c r="H51" s="51"/>
      <c r="I51" s="43"/>
      <c r="J51" s="43"/>
      <c r="K51" s="32"/>
      <c r="L51" s="32"/>
      <c r="M51" s="37">
        <v>234993</v>
      </c>
      <c r="N51" s="44">
        <f t="shared" si="1"/>
        <v>-82</v>
      </c>
      <c r="O51" s="35"/>
      <c r="P51" s="32"/>
      <c r="Q51" s="50"/>
      <c r="R51" s="37"/>
      <c r="S51" s="37"/>
      <c r="T51" s="37"/>
      <c r="U51" s="37"/>
      <c r="V51" s="37"/>
      <c r="W51" s="37"/>
      <c r="X51" s="37"/>
      <c r="Y51" s="37"/>
    </row>
    <row r="52" spans="1:25" s="33" customFormat="1" ht="14.25" x14ac:dyDescent="0.2">
      <c r="A52" s="38">
        <f t="shared" si="0"/>
        <v>30621</v>
      </c>
      <c r="B52" s="45">
        <v>234567</v>
      </c>
      <c r="C52" s="46">
        <v>235157</v>
      </c>
      <c r="D52" s="47">
        <v>232880</v>
      </c>
      <c r="E52" s="52"/>
      <c r="F52" s="48">
        <f t="shared" si="2"/>
        <v>235233.5</v>
      </c>
      <c r="G52" s="49"/>
      <c r="H52" s="51"/>
      <c r="I52" s="43"/>
      <c r="J52" s="43"/>
      <c r="K52" s="32"/>
      <c r="L52" s="32"/>
      <c r="M52" s="37">
        <v>235157</v>
      </c>
      <c r="N52" s="44">
        <f t="shared" si="1"/>
        <v>-76.5</v>
      </c>
      <c r="O52" s="35"/>
      <c r="P52" s="32"/>
      <c r="Q52" s="50"/>
      <c r="R52" s="37"/>
      <c r="S52" s="37"/>
      <c r="T52" s="37"/>
      <c r="U52" s="37"/>
      <c r="V52" s="37"/>
      <c r="W52" s="37"/>
      <c r="X52" s="37"/>
      <c r="Y52" s="37"/>
    </row>
    <row r="53" spans="1:25" s="33" customFormat="1" ht="14.25" x14ac:dyDescent="0.2">
      <c r="A53" s="38">
        <f t="shared" si="0"/>
        <v>30651</v>
      </c>
      <c r="B53" s="45">
        <v>234721</v>
      </c>
      <c r="C53" s="46">
        <v>235310</v>
      </c>
      <c r="D53" s="47">
        <v>233032</v>
      </c>
      <c r="E53" s="52"/>
      <c r="F53" s="48">
        <f t="shared" si="2"/>
        <v>235383</v>
      </c>
      <c r="G53" s="49">
        <f>AVERAGE(F51:F53)</f>
        <v>235230.5</v>
      </c>
      <c r="H53" s="51">
        <f>+G53/1000</f>
        <v>235.23050000000001</v>
      </c>
      <c r="I53" s="43"/>
      <c r="J53" s="43"/>
      <c r="K53" s="32"/>
      <c r="L53" s="32"/>
      <c r="M53" s="37">
        <v>235310</v>
      </c>
      <c r="N53" s="44">
        <f t="shared" si="1"/>
        <v>-73</v>
      </c>
      <c r="O53" s="35"/>
      <c r="P53" s="32"/>
      <c r="Q53" s="50"/>
      <c r="R53" s="37"/>
      <c r="S53" s="37"/>
      <c r="T53" s="37"/>
      <c r="U53" s="37"/>
      <c r="V53" s="37"/>
      <c r="W53" s="37"/>
      <c r="X53" s="37"/>
      <c r="Y53" s="37"/>
    </row>
    <row r="54" spans="1:25" s="33" customFormat="1" ht="14.25" x14ac:dyDescent="0.2">
      <c r="A54" s="38">
        <f t="shared" si="0"/>
        <v>30682</v>
      </c>
      <c r="B54" s="45">
        <v>234868</v>
      </c>
      <c r="C54" s="46">
        <v>235456</v>
      </c>
      <c r="D54" s="47">
        <v>233188</v>
      </c>
      <c r="E54" s="52"/>
      <c r="F54" s="48">
        <f t="shared" si="2"/>
        <v>235528.5</v>
      </c>
      <c r="G54" s="49"/>
      <c r="H54" s="51"/>
      <c r="I54" s="43"/>
      <c r="J54" s="43"/>
      <c r="K54" s="32"/>
      <c r="L54" s="32"/>
      <c r="M54" s="37">
        <v>235456</v>
      </c>
      <c r="N54" s="44">
        <f t="shared" si="1"/>
        <v>-72.5</v>
      </c>
      <c r="O54" s="35"/>
      <c r="P54" s="32"/>
      <c r="Q54" s="50"/>
      <c r="R54" s="37"/>
      <c r="S54" s="37"/>
      <c r="T54" s="37"/>
      <c r="U54" s="37"/>
      <c r="V54" s="37"/>
      <c r="W54" s="37"/>
      <c r="X54" s="37"/>
      <c r="Y54" s="37"/>
    </row>
    <row r="55" spans="1:25" s="33" customFormat="1" ht="14.25" x14ac:dyDescent="0.2">
      <c r="A55" s="38">
        <f t="shared" si="0"/>
        <v>30713</v>
      </c>
      <c r="B55" s="45">
        <v>235007</v>
      </c>
      <c r="C55" s="46">
        <v>235601</v>
      </c>
      <c r="D55" s="47">
        <v>233322</v>
      </c>
      <c r="E55" s="52"/>
      <c r="F55" s="48">
        <f t="shared" si="2"/>
        <v>235679</v>
      </c>
      <c r="G55" s="49"/>
      <c r="H55" s="51"/>
      <c r="I55" s="43"/>
      <c r="J55" s="43"/>
      <c r="K55" s="32"/>
      <c r="L55" s="32"/>
      <c r="M55" s="37">
        <v>235601</v>
      </c>
      <c r="N55" s="44">
        <f t="shared" si="1"/>
        <v>-78</v>
      </c>
      <c r="O55" s="35"/>
      <c r="P55" s="32"/>
      <c r="Q55" s="50"/>
      <c r="R55" s="37"/>
      <c r="S55" s="37"/>
      <c r="T55" s="37"/>
      <c r="U55" s="37"/>
      <c r="V55" s="37"/>
      <c r="W55" s="37"/>
      <c r="X55" s="37"/>
      <c r="Y55" s="37"/>
    </row>
    <row r="56" spans="1:25" s="33" customFormat="1" ht="14.25" x14ac:dyDescent="0.2">
      <c r="A56" s="38">
        <f t="shared" si="0"/>
        <v>30742</v>
      </c>
      <c r="B56" s="45">
        <v>235155</v>
      </c>
      <c r="C56" s="46">
        <v>235757</v>
      </c>
      <c r="D56" s="47">
        <v>233464</v>
      </c>
      <c r="E56" s="52"/>
      <c r="F56" s="48">
        <f t="shared" si="2"/>
        <v>235836.5</v>
      </c>
      <c r="G56" s="49">
        <f>AVERAGE(F54:F56)</f>
        <v>235681.33333333334</v>
      </c>
      <c r="H56" s="51">
        <f>+G56/1000</f>
        <v>235.68133333333336</v>
      </c>
      <c r="I56" s="43"/>
      <c r="J56" s="43"/>
      <c r="K56" s="32"/>
      <c r="L56" s="32"/>
      <c r="M56" s="37">
        <v>235757</v>
      </c>
      <c r="N56" s="44">
        <f t="shared" si="1"/>
        <v>-79.5</v>
      </c>
      <c r="O56" s="35"/>
      <c r="P56" s="32"/>
      <c r="Q56" s="50"/>
      <c r="R56" s="37"/>
      <c r="S56" s="37"/>
      <c r="T56" s="37"/>
      <c r="U56" s="37"/>
      <c r="V56" s="37"/>
      <c r="W56" s="37"/>
      <c r="X56" s="37"/>
      <c r="Y56" s="37"/>
    </row>
    <row r="57" spans="1:25" s="33" customFormat="1" ht="14.25" x14ac:dyDescent="0.2">
      <c r="A57" s="38">
        <f t="shared" si="0"/>
        <v>30773</v>
      </c>
      <c r="B57" s="45">
        <v>235317</v>
      </c>
      <c r="C57" s="46">
        <v>235916</v>
      </c>
      <c r="D57" s="47">
        <v>233622</v>
      </c>
      <c r="E57" s="52"/>
      <c r="F57" s="48">
        <f t="shared" si="2"/>
        <v>235996.5</v>
      </c>
      <c r="G57" s="49"/>
      <c r="H57" s="42"/>
      <c r="I57" s="43"/>
      <c r="J57" s="43"/>
      <c r="K57" s="32"/>
      <c r="L57" s="32"/>
      <c r="M57" s="37">
        <v>235916</v>
      </c>
      <c r="N57" s="44">
        <f t="shared" si="1"/>
        <v>-80.5</v>
      </c>
      <c r="O57" s="35"/>
      <c r="P57" s="32"/>
      <c r="Q57" s="50"/>
      <c r="R57" s="37"/>
      <c r="S57" s="37"/>
      <c r="T57" s="37"/>
      <c r="U57" s="37"/>
      <c r="V57" s="37"/>
      <c r="W57" s="37"/>
      <c r="X57" s="37"/>
      <c r="Y57" s="37"/>
    </row>
    <row r="58" spans="1:25" s="33" customFormat="1" ht="14.25" x14ac:dyDescent="0.2">
      <c r="A58" s="38">
        <f t="shared" si="0"/>
        <v>30803</v>
      </c>
      <c r="B58" s="45">
        <v>235470</v>
      </c>
      <c r="C58" s="46">
        <v>236077</v>
      </c>
      <c r="D58" s="47">
        <v>233778</v>
      </c>
      <c r="E58" s="52"/>
      <c r="F58" s="48">
        <f t="shared" si="2"/>
        <v>236165.5</v>
      </c>
      <c r="G58" s="49"/>
      <c r="H58" s="42"/>
      <c r="I58" s="43"/>
      <c r="J58" s="43"/>
      <c r="K58" s="32"/>
      <c r="L58" s="32"/>
      <c r="M58" s="37">
        <v>236077</v>
      </c>
      <c r="N58" s="44">
        <f t="shared" si="1"/>
        <v>-88.5</v>
      </c>
      <c r="O58" s="35"/>
      <c r="P58" s="32"/>
      <c r="Q58" s="50"/>
      <c r="R58" s="37"/>
      <c r="S58" s="37"/>
      <c r="T58" s="37"/>
      <c r="U58" s="37"/>
      <c r="V58" s="37"/>
      <c r="W58" s="37"/>
      <c r="X58" s="37"/>
      <c r="Y58" s="37"/>
    </row>
    <row r="59" spans="1:25" s="33" customFormat="1" ht="14.25" x14ac:dyDescent="0.2">
      <c r="A59" s="38">
        <f t="shared" si="0"/>
        <v>30834</v>
      </c>
      <c r="B59" s="45">
        <v>235635</v>
      </c>
      <c r="C59" s="46">
        <v>236254</v>
      </c>
      <c r="D59" s="47">
        <v>233938</v>
      </c>
      <c r="E59" s="52"/>
      <c r="F59" s="48">
        <f t="shared" si="2"/>
        <v>236351.5</v>
      </c>
      <c r="G59" s="49">
        <f>AVERAGE(F57:F59)</f>
        <v>236171.16666666666</v>
      </c>
      <c r="H59" s="51">
        <f>+G59/1000</f>
        <v>236.17116666666666</v>
      </c>
      <c r="I59" s="43"/>
      <c r="J59" s="43"/>
      <c r="K59" s="32"/>
      <c r="L59" s="32"/>
      <c r="M59" s="37">
        <v>236254</v>
      </c>
      <c r="N59" s="44">
        <f t="shared" si="1"/>
        <v>-97.5</v>
      </c>
      <c r="O59" s="35"/>
      <c r="P59" s="32"/>
      <c r="Q59" s="50"/>
      <c r="R59" s="37"/>
      <c r="S59" s="37"/>
      <c r="T59" s="37"/>
      <c r="U59" s="37"/>
      <c r="V59" s="37"/>
      <c r="W59" s="37"/>
      <c r="X59" s="37"/>
      <c r="Y59" s="37"/>
    </row>
    <row r="60" spans="1:25" s="33" customFormat="1" ht="14.25" x14ac:dyDescent="0.2">
      <c r="A60" s="38">
        <f t="shared" si="0"/>
        <v>30864</v>
      </c>
      <c r="B60" s="45">
        <v>235825</v>
      </c>
      <c r="C60" s="46">
        <v>236449</v>
      </c>
      <c r="D60" s="47">
        <v>234110</v>
      </c>
      <c r="E60" s="52"/>
      <c r="F60" s="48">
        <f t="shared" si="2"/>
        <v>236552</v>
      </c>
      <c r="G60" s="49"/>
      <c r="H60" s="51"/>
      <c r="I60" s="43"/>
      <c r="J60" s="43"/>
      <c r="K60" s="32"/>
      <c r="L60" s="32"/>
      <c r="M60" s="37">
        <v>236449</v>
      </c>
      <c r="N60" s="44">
        <f t="shared" si="1"/>
        <v>-103</v>
      </c>
      <c r="O60" s="35"/>
      <c r="P60" s="32"/>
      <c r="Q60" s="50"/>
      <c r="R60" s="37"/>
      <c r="S60" s="37"/>
      <c r="T60" s="37"/>
      <c r="U60" s="37"/>
      <c r="V60" s="37"/>
      <c r="W60" s="37"/>
      <c r="X60" s="37"/>
      <c r="Y60" s="37"/>
    </row>
    <row r="61" spans="1:25" s="33" customFormat="1" ht="14.25" x14ac:dyDescent="0.2">
      <c r="A61" s="38">
        <f t="shared" si="0"/>
        <v>30895</v>
      </c>
      <c r="B61" s="45">
        <v>236026</v>
      </c>
      <c r="C61" s="46">
        <v>236655</v>
      </c>
      <c r="D61" s="47">
        <v>234309</v>
      </c>
      <c r="E61" s="52"/>
      <c r="F61" s="48">
        <f t="shared" si="2"/>
        <v>236761.5</v>
      </c>
      <c r="G61" s="49"/>
      <c r="H61" s="51"/>
      <c r="I61" s="43"/>
      <c r="J61" s="43"/>
      <c r="K61" s="32"/>
      <c r="L61" s="32"/>
      <c r="M61" s="37">
        <v>236655</v>
      </c>
      <c r="N61" s="44">
        <f t="shared" si="1"/>
        <v>-106.5</v>
      </c>
      <c r="O61" s="35"/>
      <c r="P61" s="32"/>
      <c r="Q61" s="50"/>
      <c r="R61" s="37"/>
      <c r="S61" s="37"/>
      <c r="T61" s="37"/>
      <c r="U61" s="37"/>
      <c r="V61" s="37"/>
      <c r="W61" s="37"/>
      <c r="X61" s="37"/>
      <c r="Y61" s="37"/>
    </row>
    <row r="62" spans="1:25" s="33" customFormat="1" ht="14.25" x14ac:dyDescent="0.2">
      <c r="A62" s="38">
        <f t="shared" si="0"/>
        <v>30926</v>
      </c>
      <c r="B62" s="45">
        <v>236237</v>
      </c>
      <c r="C62" s="46">
        <v>236868</v>
      </c>
      <c r="D62" s="47">
        <v>234528</v>
      </c>
      <c r="E62" s="52"/>
      <c r="F62" s="48">
        <f t="shared" si="2"/>
        <v>236968</v>
      </c>
      <c r="G62" s="49">
        <f>AVERAGE(F60:F62)</f>
        <v>236760.5</v>
      </c>
      <c r="H62" s="51">
        <f>+G62/1000</f>
        <v>236.76050000000001</v>
      </c>
      <c r="I62" s="43"/>
      <c r="J62" s="43"/>
      <c r="K62" s="32"/>
      <c r="L62" s="32"/>
      <c r="M62" s="37">
        <v>236868</v>
      </c>
      <c r="N62" s="44">
        <f t="shared" si="1"/>
        <v>-100</v>
      </c>
      <c r="O62" s="35"/>
      <c r="P62" s="32"/>
      <c r="Q62" s="50"/>
      <c r="R62" s="37"/>
      <c r="S62" s="37"/>
      <c r="T62" s="37"/>
      <c r="U62" s="37"/>
      <c r="V62" s="37"/>
      <c r="W62" s="37"/>
      <c r="X62" s="37"/>
      <c r="Y62" s="37"/>
    </row>
    <row r="63" spans="1:25" s="33" customFormat="1" ht="14.25" x14ac:dyDescent="0.2">
      <c r="A63" s="38">
        <f t="shared" si="0"/>
        <v>30956</v>
      </c>
      <c r="B63" s="45">
        <v>236453</v>
      </c>
      <c r="C63" s="46">
        <v>237068</v>
      </c>
      <c r="D63" s="47">
        <v>234757</v>
      </c>
      <c r="E63" s="52"/>
      <c r="F63" s="48">
        <f t="shared" si="2"/>
        <v>237153</v>
      </c>
      <c r="G63" s="49"/>
      <c r="H63" s="51"/>
      <c r="I63" s="43"/>
      <c r="J63" s="43"/>
      <c r="K63" s="32"/>
      <c r="L63" s="32"/>
      <c r="M63" s="37">
        <v>237068</v>
      </c>
      <c r="N63" s="44">
        <f t="shared" si="1"/>
        <v>-85</v>
      </c>
      <c r="O63" s="35"/>
      <c r="P63" s="32"/>
      <c r="Q63" s="50"/>
      <c r="R63" s="37"/>
      <c r="S63" s="37"/>
      <c r="T63" s="37"/>
      <c r="U63" s="37"/>
      <c r="V63" s="37"/>
      <c r="W63" s="37"/>
      <c r="X63" s="37"/>
      <c r="Y63" s="37"/>
    </row>
    <row r="64" spans="1:25" s="33" customFormat="1" ht="14.25" x14ac:dyDescent="0.2">
      <c r="A64" s="38">
        <f t="shared" si="0"/>
        <v>30987</v>
      </c>
      <c r="B64" s="45">
        <v>236634</v>
      </c>
      <c r="C64" s="46">
        <v>237238</v>
      </c>
      <c r="D64" s="47">
        <v>234941</v>
      </c>
      <c r="E64" s="52"/>
      <c r="F64" s="48">
        <f t="shared" si="2"/>
        <v>237315</v>
      </c>
      <c r="G64" s="49"/>
      <c r="H64" s="51"/>
      <c r="I64" s="43"/>
      <c r="J64" s="43"/>
      <c r="K64" s="32"/>
      <c r="L64" s="32"/>
      <c r="M64" s="37">
        <v>237238</v>
      </c>
      <c r="N64" s="44">
        <f t="shared" si="1"/>
        <v>-77</v>
      </c>
      <c r="O64" s="35"/>
      <c r="P64" s="32"/>
      <c r="Q64" s="50"/>
      <c r="R64" s="37"/>
      <c r="S64" s="37"/>
      <c r="T64" s="37"/>
      <c r="U64" s="37"/>
      <c r="V64" s="37"/>
      <c r="W64" s="37"/>
      <c r="X64" s="37"/>
      <c r="Y64" s="37"/>
    </row>
    <row r="65" spans="1:25" s="33" customFormat="1" ht="14.25" x14ac:dyDescent="0.2">
      <c r="A65" s="38">
        <f t="shared" si="0"/>
        <v>31017</v>
      </c>
      <c r="B65" s="45">
        <v>236789</v>
      </c>
      <c r="C65" s="46">
        <v>237392</v>
      </c>
      <c r="D65" s="47">
        <v>235097</v>
      </c>
      <c r="E65" s="52"/>
      <c r="F65" s="48">
        <f t="shared" si="2"/>
        <v>237463.5</v>
      </c>
      <c r="G65" s="49">
        <f>AVERAGE(F63:F65)</f>
        <v>237310.5</v>
      </c>
      <c r="H65" s="51">
        <f>+G65/1000</f>
        <v>237.31049999999999</v>
      </c>
      <c r="I65" s="43"/>
      <c r="J65" s="43"/>
      <c r="K65" s="32"/>
      <c r="L65" s="32"/>
      <c r="M65" s="37">
        <v>237392</v>
      </c>
      <c r="N65" s="44">
        <f t="shared" si="1"/>
        <v>-71.5</v>
      </c>
      <c r="O65" s="35"/>
      <c r="P65" s="32"/>
      <c r="Q65" s="50"/>
      <c r="R65" s="37"/>
      <c r="S65" s="37"/>
      <c r="T65" s="37"/>
      <c r="U65" s="37"/>
      <c r="V65" s="37"/>
      <c r="W65" s="37"/>
      <c r="X65" s="37"/>
      <c r="Y65" s="37"/>
    </row>
    <row r="66" spans="1:25" s="33" customFormat="1" ht="14.25" x14ac:dyDescent="0.2">
      <c r="A66" s="38">
        <f t="shared" si="0"/>
        <v>31048</v>
      </c>
      <c r="B66" s="45">
        <v>236938</v>
      </c>
      <c r="C66" s="46">
        <v>237535</v>
      </c>
      <c r="D66" s="47">
        <v>235255</v>
      </c>
      <c r="E66" s="52"/>
      <c r="F66" s="48">
        <f t="shared" si="2"/>
        <v>237601</v>
      </c>
      <c r="G66" s="49"/>
      <c r="H66" s="51"/>
      <c r="I66" s="43"/>
      <c r="J66" s="43"/>
      <c r="K66" s="32"/>
      <c r="L66" s="32"/>
      <c r="M66" s="37">
        <v>237535</v>
      </c>
      <c r="N66" s="44">
        <f t="shared" si="1"/>
        <v>-66</v>
      </c>
      <c r="O66" s="35"/>
      <c r="P66" s="32"/>
      <c r="Q66" s="50"/>
      <c r="R66" s="37"/>
      <c r="S66" s="37"/>
      <c r="T66" s="37"/>
      <c r="U66" s="37"/>
      <c r="V66" s="37"/>
      <c r="W66" s="37"/>
      <c r="X66" s="37"/>
      <c r="Y66" s="37"/>
    </row>
    <row r="67" spans="1:25" s="33" customFormat="1" ht="14.25" x14ac:dyDescent="0.2">
      <c r="A67" s="38">
        <f t="shared" si="0"/>
        <v>31079</v>
      </c>
      <c r="B67" s="45">
        <v>237070</v>
      </c>
      <c r="C67" s="46">
        <v>237667</v>
      </c>
      <c r="D67" s="47">
        <v>235379</v>
      </c>
      <c r="E67" s="52"/>
      <c r="F67" s="48">
        <f t="shared" si="2"/>
        <v>237741.5</v>
      </c>
      <c r="G67" s="49"/>
      <c r="H67" s="51"/>
      <c r="I67" s="43"/>
      <c r="J67" s="43"/>
      <c r="K67" s="32"/>
      <c r="L67" s="32"/>
      <c r="M67" s="37">
        <v>237667</v>
      </c>
      <c r="N67" s="44">
        <f t="shared" si="1"/>
        <v>-74.5</v>
      </c>
      <c r="O67" s="35"/>
      <c r="P67" s="32"/>
      <c r="Q67" s="50"/>
      <c r="R67" s="37"/>
      <c r="S67" s="37"/>
      <c r="T67" s="37"/>
      <c r="U67" s="37"/>
      <c r="V67" s="37"/>
      <c r="W67" s="37"/>
      <c r="X67" s="37"/>
      <c r="Y67" s="37"/>
    </row>
    <row r="68" spans="1:25" s="33" customFormat="1" ht="14.25" x14ac:dyDescent="0.2">
      <c r="A68" s="38">
        <f t="shared" si="0"/>
        <v>31107</v>
      </c>
      <c r="B68" s="45">
        <v>237198</v>
      </c>
      <c r="C68" s="46">
        <v>237816</v>
      </c>
      <c r="D68" s="47">
        <v>235507</v>
      </c>
      <c r="E68" s="52"/>
      <c r="F68" s="48">
        <f t="shared" si="2"/>
        <v>237901.5</v>
      </c>
      <c r="G68" s="49">
        <f>AVERAGE(F66:F68)</f>
        <v>237748</v>
      </c>
      <c r="H68" s="51">
        <f>+G68/1000</f>
        <v>237.74799999999999</v>
      </c>
      <c r="I68" s="43"/>
      <c r="J68" s="43"/>
      <c r="K68" s="32"/>
      <c r="L68" s="32"/>
      <c r="M68" s="37">
        <v>237816</v>
      </c>
      <c r="N68" s="44">
        <f t="shared" si="1"/>
        <v>-85.5</v>
      </c>
      <c r="O68" s="35"/>
      <c r="P68" s="32"/>
      <c r="Q68" s="50"/>
      <c r="R68" s="37"/>
      <c r="S68" s="37"/>
      <c r="T68" s="37"/>
      <c r="U68" s="37"/>
      <c r="V68" s="37"/>
      <c r="W68" s="37"/>
      <c r="X68" s="37"/>
      <c r="Y68" s="37"/>
    </row>
    <row r="69" spans="1:25" s="33" customFormat="1" ht="14.25" x14ac:dyDescent="0.2">
      <c r="A69" s="38">
        <f t="shared" si="0"/>
        <v>31138</v>
      </c>
      <c r="B69" s="45">
        <v>237365</v>
      </c>
      <c r="C69" s="46">
        <v>237987</v>
      </c>
      <c r="D69" s="47">
        <v>235673</v>
      </c>
      <c r="E69" s="52"/>
      <c r="F69" s="48">
        <f t="shared" si="2"/>
        <v>238079.5</v>
      </c>
      <c r="G69" s="49"/>
      <c r="H69" s="42"/>
      <c r="I69" s="43"/>
      <c r="J69" s="43"/>
      <c r="K69" s="32"/>
      <c r="L69" s="32"/>
      <c r="M69" s="37">
        <v>237987</v>
      </c>
      <c r="N69" s="44">
        <f t="shared" si="1"/>
        <v>-92.5</v>
      </c>
      <c r="O69" s="35"/>
      <c r="P69" s="32"/>
      <c r="Q69" s="50"/>
      <c r="R69" s="37"/>
      <c r="S69" s="37"/>
      <c r="T69" s="37"/>
      <c r="U69" s="37"/>
      <c r="V69" s="37"/>
      <c r="W69" s="37"/>
      <c r="X69" s="37"/>
      <c r="Y69" s="37"/>
    </row>
    <row r="70" spans="1:25" s="33" customFormat="1" ht="14.25" x14ac:dyDescent="0.2">
      <c r="A70" s="38">
        <f t="shared" si="0"/>
        <v>31168</v>
      </c>
      <c r="B70" s="45">
        <v>237537</v>
      </c>
      <c r="C70" s="46">
        <v>238172</v>
      </c>
      <c r="D70" s="47">
        <v>235849</v>
      </c>
      <c r="E70" s="52"/>
      <c r="F70" s="48">
        <f t="shared" si="2"/>
        <v>238270</v>
      </c>
      <c r="G70" s="49"/>
      <c r="H70" s="42"/>
      <c r="I70" s="43"/>
      <c r="J70" s="43"/>
      <c r="K70" s="32"/>
      <c r="L70" s="32"/>
      <c r="M70" s="37">
        <v>238172</v>
      </c>
      <c r="N70" s="44">
        <f t="shared" si="1"/>
        <v>-98</v>
      </c>
      <c r="O70" s="35"/>
      <c r="P70" s="32"/>
      <c r="Q70" s="50"/>
      <c r="R70" s="37"/>
      <c r="S70" s="37"/>
      <c r="T70" s="37"/>
      <c r="U70" s="37"/>
      <c r="V70" s="37"/>
      <c r="W70" s="37"/>
      <c r="X70" s="37"/>
      <c r="Y70" s="37"/>
    </row>
    <row r="71" spans="1:25" s="33" customFormat="1" ht="14.25" x14ac:dyDescent="0.2">
      <c r="A71" s="38">
        <f t="shared" si="0"/>
        <v>31199</v>
      </c>
      <c r="B71" s="45">
        <v>237729</v>
      </c>
      <c r="C71" s="46">
        <v>238368</v>
      </c>
      <c r="D71" s="47">
        <v>236044</v>
      </c>
      <c r="E71" s="52"/>
      <c r="F71" s="48">
        <f t="shared" si="2"/>
        <v>238470.5</v>
      </c>
      <c r="G71" s="49">
        <f>AVERAGE(F69:F71)</f>
        <v>238273.33333333334</v>
      </c>
      <c r="H71" s="51">
        <f>+G71/1000</f>
        <v>238.27333333333334</v>
      </c>
      <c r="I71" s="43"/>
      <c r="J71" s="43"/>
      <c r="K71" s="32"/>
      <c r="L71" s="32"/>
      <c r="M71" s="37">
        <v>238368</v>
      </c>
      <c r="N71" s="44">
        <f t="shared" si="1"/>
        <v>-102.5</v>
      </c>
      <c r="O71" s="35"/>
      <c r="P71" s="32"/>
      <c r="Q71" s="50"/>
      <c r="R71" s="37"/>
      <c r="S71" s="37"/>
      <c r="T71" s="37"/>
      <c r="U71" s="37"/>
      <c r="V71" s="37"/>
      <c r="W71" s="37"/>
      <c r="X71" s="37"/>
      <c r="Y71" s="37"/>
    </row>
    <row r="72" spans="1:25" s="33" customFormat="1" ht="14.25" x14ac:dyDescent="0.2">
      <c r="A72" s="38">
        <f t="shared" ref="A72:A135" si="3">IF(MONTH(A71)=12,DATE(YEAR(A71)+1,1,1),DATE(YEAR(A71),MONTH(A71)+1,1))</f>
        <v>31229</v>
      </c>
      <c r="B72" s="45">
        <v>237924</v>
      </c>
      <c r="C72" s="46">
        <v>238573</v>
      </c>
      <c r="D72" s="47">
        <v>236219</v>
      </c>
      <c r="E72" s="52"/>
      <c r="F72" s="48">
        <f t="shared" si="2"/>
        <v>238681</v>
      </c>
      <c r="G72" s="49"/>
      <c r="H72" s="51"/>
      <c r="I72" s="43"/>
      <c r="J72" s="43"/>
      <c r="K72" s="32"/>
      <c r="L72" s="32"/>
      <c r="M72" s="37">
        <v>238573</v>
      </c>
      <c r="N72" s="44">
        <f t="shared" si="1"/>
        <v>-108</v>
      </c>
      <c r="O72" s="35"/>
      <c r="P72" s="32"/>
      <c r="Q72" s="50"/>
      <c r="R72" s="37"/>
      <c r="S72" s="37"/>
      <c r="T72" s="37"/>
      <c r="U72" s="37"/>
      <c r="V72" s="37"/>
      <c r="W72" s="37"/>
      <c r="X72" s="37"/>
      <c r="Y72" s="37"/>
    </row>
    <row r="73" spans="1:25" s="33" customFormat="1" ht="14.25" x14ac:dyDescent="0.2">
      <c r="A73" s="38">
        <f t="shared" si="3"/>
        <v>31260</v>
      </c>
      <c r="B73" s="45">
        <v>238139</v>
      </c>
      <c r="C73" s="46">
        <v>238789</v>
      </c>
      <c r="D73" s="47">
        <v>236421</v>
      </c>
      <c r="E73" s="52"/>
      <c r="F73" s="48">
        <f t="shared" si="2"/>
        <v>238897.5</v>
      </c>
      <c r="G73" s="49"/>
      <c r="H73" s="51"/>
      <c r="I73" s="43"/>
      <c r="J73" s="43"/>
      <c r="K73" s="32"/>
      <c r="L73" s="32"/>
      <c r="M73" s="37">
        <v>238789</v>
      </c>
      <c r="N73" s="44">
        <f t="shared" ref="N73:N136" si="4">+IF(M73&gt;0, M73-F73, "")</f>
        <v>-108.5</v>
      </c>
      <c r="O73" s="35"/>
      <c r="P73" s="32"/>
      <c r="Q73" s="50"/>
      <c r="R73" s="37"/>
      <c r="S73" s="37"/>
      <c r="T73" s="37"/>
      <c r="U73" s="37"/>
      <c r="V73" s="37"/>
      <c r="W73" s="37"/>
      <c r="X73" s="37"/>
      <c r="Y73" s="37"/>
    </row>
    <row r="74" spans="1:25" s="33" customFormat="1" ht="14.25" x14ac:dyDescent="0.2">
      <c r="A74" s="38">
        <f t="shared" si="3"/>
        <v>31291</v>
      </c>
      <c r="B74" s="45">
        <v>238363</v>
      </c>
      <c r="C74" s="46">
        <v>239006</v>
      </c>
      <c r="D74" s="47">
        <v>236650</v>
      </c>
      <c r="E74" s="52"/>
      <c r="F74" s="48">
        <f t="shared" ref="F74:F137" si="5">IF(C74 &gt;0, AVERAGE(C74,C75), "")</f>
        <v>239108</v>
      </c>
      <c r="G74" s="49">
        <f>AVERAGE(F72:F74)</f>
        <v>238895.5</v>
      </c>
      <c r="H74" s="51">
        <f>+G74/1000</f>
        <v>238.8955</v>
      </c>
      <c r="I74" s="43"/>
      <c r="J74" s="43"/>
      <c r="K74" s="32"/>
      <c r="L74" s="32"/>
      <c r="M74" s="37">
        <v>239006</v>
      </c>
      <c r="N74" s="44">
        <f t="shared" si="4"/>
        <v>-102</v>
      </c>
      <c r="O74" s="35"/>
      <c r="P74" s="32"/>
      <c r="Q74" s="50"/>
      <c r="R74" s="37"/>
      <c r="S74" s="37"/>
      <c r="T74" s="37"/>
      <c r="U74" s="37"/>
      <c r="V74" s="37"/>
      <c r="W74" s="37"/>
      <c r="X74" s="37"/>
      <c r="Y74" s="37"/>
    </row>
    <row r="75" spans="1:25" s="33" customFormat="1" ht="14.25" x14ac:dyDescent="0.2">
      <c r="A75" s="38">
        <f t="shared" si="3"/>
        <v>31321</v>
      </c>
      <c r="B75" s="45">
        <v>238580</v>
      </c>
      <c r="C75" s="46">
        <v>239210</v>
      </c>
      <c r="D75" s="47">
        <v>236877</v>
      </c>
      <c r="E75" s="52"/>
      <c r="F75" s="48">
        <f t="shared" si="5"/>
        <v>239301</v>
      </c>
      <c r="G75" s="49"/>
      <c r="H75" s="51"/>
      <c r="I75" s="43"/>
      <c r="J75" s="43"/>
      <c r="K75" s="32"/>
      <c r="L75" s="32"/>
      <c r="M75" s="37">
        <v>239210</v>
      </c>
      <c r="N75" s="44">
        <f t="shared" si="4"/>
        <v>-91</v>
      </c>
      <c r="O75" s="35"/>
      <c r="P75" s="32"/>
      <c r="Q75" s="50"/>
      <c r="R75" s="37"/>
      <c r="S75" s="37"/>
      <c r="T75" s="37"/>
      <c r="U75" s="37"/>
      <c r="V75" s="37"/>
      <c r="W75" s="37"/>
      <c r="X75" s="37"/>
      <c r="Y75" s="37"/>
    </row>
    <row r="76" spans="1:25" s="33" customFormat="1" ht="14.25" x14ac:dyDescent="0.2">
      <c r="A76" s="38">
        <f t="shared" si="3"/>
        <v>31352</v>
      </c>
      <c r="B76" s="45">
        <v>238778</v>
      </c>
      <c r="C76" s="46">
        <v>239392</v>
      </c>
      <c r="D76" s="47">
        <v>237072</v>
      </c>
      <c r="E76" s="52"/>
      <c r="F76" s="48">
        <f t="shared" si="5"/>
        <v>239475</v>
      </c>
      <c r="G76" s="49"/>
      <c r="H76" s="51"/>
      <c r="I76" s="43"/>
      <c r="J76" s="43"/>
      <c r="K76" s="32"/>
      <c r="L76" s="32"/>
      <c r="M76" s="37">
        <v>239392</v>
      </c>
      <c r="N76" s="44">
        <f t="shared" si="4"/>
        <v>-83</v>
      </c>
      <c r="O76" s="35"/>
      <c r="P76" s="32"/>
      <c r="Q76" s="50"/>
      <c r="R76" s="37"/>
      <c r="S76" s="37"/>
      <c r="T76" s="37"/>
      <c r="U76" s="37"/>
      <c r="V76" s="37"/>
      <c r="W76" s="37"/>
      <c r="X76" s="37"/>
      <c r="Y76" s="37"/>
    </row>
    <row r="77" spans="1:25" s="33" customFormat="1" ht="14.25" x14ac:dyDescent="0.2">
      <c r="A77" s="38">
        <f t="shared" si="3"/>
        <v>31382</v>
      </c>
      <c r="B77" s="45">
        <v>238948</v>
      </c>
      <c r="C77" s="46">
        <v>239558</v>
      </c>
      <c r="D77" s="47">
        <v>237242</v>
      </c>
      <c r="E77" s="52"/>
      <c r="F77" s="48">
        <f t="shared" si="5"/>
        <v>239635.5</v>
      </c>
      <c r="G77" s="49">
        <f>AVERAGE(F75:F77)</f>
        <v>239470.5</v>
      </c>
      <c r="H77" s="51">
        <f>+G77/1000</f>
        <v>239.47049999999999</v>
      </c>
      <c r="I77" s="43"/>
      <c r="J77" s="43"/>
      <c r="K77" s="32"/>
      <c r="L77" s="32"/>
      <c r="M77" s="37">
        <v>239558</v>
      </c>
      <c r="N77" s="44">
        <f t="shared" si="4"/>
        <v>-77.5</v>
      </c>
      <c r="O77" s="35"/>
      <c r="P77" s="32"/>
      <c r="Q77" s="50"/>
      <c r="R77" s="37"/>
      <c r="S77" s="37"/>
      <c r="T77" s="37"/>
      <c r="U77" s="37"/>
      <c r="V77" s="37"/>
      <c r="W77" s="37"/>
      <c r="X77" s="37"/>
      <c r="Y77" s="37"/>
    </row>
    <row r="78" spans="1:25" s="33" customFormat="1" ht="14.25" x14ac:dyDescent="0.2">
      <c r="A78" s="38">
        <f t="shared" si="3"/>
        <v>31413</v>
      </c>
      <c r="B78" s="45">
        <v>239109</v>
      </c>
      <c r="C78" s="46">
        <v>239713</v>
      </c>
      <c r="D78" s="47">
        <v>237410</v>
      </c>
      <c r="E78" s="52"/>
      <c r="F78" s="48">
        <f t="shared" si="5"/>
        <v>239785.5</v>
      </c>
      <c r="G78" s="49"/>
      <c r="H78" s="51"/>
      <c r="I78" s="43"/>
      <c r="J78" s="43"/>
      <c r="K78" s="32"/>
      <c r="L78" s="32"/>
      <c r="M78" s="37">
        <v>239713</v>
      </c>
      <c r="N78" s="44">
        <f t="shared" si="4"/>
        <v>-72.5</v>
      </c>
      <c r="O78" s="35"/>
      <c r="P78" s="32"/>
      <c r="Q78" s="50"/>
      <c r="R78" s="37"/>
      <c r="S78" s="37"/>
      <c r="T78" s="37"/>
      <c r="U78" s="37"/>
      <c r="V78" s="37"/>
      <c r="W78" s="37"/>
      <c r="X78" s="37"/>
      <c r="Y78" s="37"/>
    </row>
    <row r="79" spans="1:25" s="33" customFormat="1" ht="14.25" x14ac:dyDescent="0.2">
      <c r="A79" s="38">
        <f t="shared" si="3"/>
        <v>31444</v>
      </c>
      <c r="B79" s="45">
        <v>239260</v>
      </c>
      <c r="C79" s="46">
        <v>239858</v>
      </c>
      <c r="D79" s="47">
        <v>237552</v>
      </c>
      <c r="E79" s="52"/>
      <c r="F79" s="48">
        <f t="shared" si="5"/>
        <v>239934.5</v>
      </c>
      <c r="G79" s="49"/>
      <c r="H79" s="51"/>
      <c r="I79" s="43"/>
      <c r="J79" s="43"/>
      <c r="K79" s="32"/>
      <c r="L79" s="32"/>
      <c r="M79" s="37">
        <v>239858</v>
      </c>
      <c r="N79" s="44">
        <f t="shared" si="4"/>
        <v>-76.5</v>
      </c>
      <c r="O79" s="35"/>
      <c r="P79" s="32"/>
      <c r="Q79" s="50"/>
      <c r="R79" s="37"/>
      <c r="S79" s="37"/>
      <c r="T79" s="37"/>
      <c r="U79" s="37"/>
      <c r="V79" s="37"/>
      <c r="W79" s="37"/>
      <c r="X79" s="37"/>
      <c r="Y79" s="37"/>
    </row>
    <row r="80" spans="1:25" s="33" customFormat="1" ht="14.25" x14ac:dyDescent="0.2">
      <c r="A80" s="38">
        <f t="shared" si="3"/>
        <v>31472</v>
      </c>
      <c r="B80" s="45">
        <v>239402</v>
      </c>
      <c r="C80" s="46">
        <v>240011</v>
      </c>
      <c r="D80" s="47">
        <v>237689</v>
      </c>
      <c r="E80" s="52"/>
      <c r="F80" s="48">
        <f t="shared" si="5"/>
        <v>240097</v>
      </c>
      <c r="G80" s="49">
        <f>AVERAGE(F78:F80)</f>
        <v>239939</v>
      </c>
      <c r="H80" s="51">
        <f>+G80/1000</f>
        <v>239.93899999999999</v>
      </c>
      <c r="I80" s="43"/>
      <c r="J80" s="43"/>
      <c r="K80" s="32"/>
      <c r="L80" s="32"/>
      <c r="M80" s="37">
        <v>240011</v>
      </c>
      <c r="N80" s="44">
        <f t="shared" si="4"/>
        <v>-86</v>
      </c>
      <c r="O80" s="35"/>
      <c r="P80" s="32"/>
      <c r="Q80" s="50"/>
      <c r="R80" s="37"/>
      <c r="S80" s="37"/>
      <c r="T80" s="37"/>
      <c r="U80" s="37"/>
      <c r="V80" s="37"/>
      <c r="W80" s="37"/>
      <c r="X80" s="37"/>
      <c r="Y80" s="37"/>
    </row>
    <row r="81" spans="1:25" s="33" customFormat="1" ht="14.25" x14ac:dyDescent="0.2">
      <c r="A81" s="38">
        <f t="shared" si="3"/>
        <v>31503</v>
      </c>
      <c r="B81" s="45">
        <v>239568</v>
      </c>
      <c r="C81" s="46">
        <v>240183</v>
      </c>
      <c r="D81" s="47">
        <v>237855</v>
      </c>
      <c r="E81" s="52"/>
      <c r="F81" s="48">
        <f t="shared" si="5"/>
        <v>240274</v>
      </c>
      <c r="G81" s="49"/>
      <c r="H81" s="42"/>
      <c r="I81" s="43"/>
      <c r="J81" s="43"/>
      <c r="K81" s="32"/>
      <c r="L81" s="32"/>
      <c r="M81" s="37">
        <v>240183</v>
      </c>
      <c r="N81" s="44">
        <f t="shared" si="4"/>
        <v>-91</v>
      </c>
      <c r="O81" s="35"/>
      <c r="P81" s="32"/>
      <c r="Q81" s="50"/>
      <c r="R81" s="37"/>
      <c r="S81" s="37"/>
      <c r="T81" s="37"/>
      <c r="U81" s="37"/>
      <c r="V81" s="37"/>
      <c r="W81" s="37"/>
      <c r="X81" s="37"/>
      <c r="Y81" s="37"/>
    </row>
    <row r="82" spans="1:25" s="33" customFormat="1" ht="14.25" x14ac:dyDescent="0.2">
      <c r="A82" s="38">
        <f t="shared" si="3"/>
        <v>31533</v>
      </c>
      <c r="B82" s="45">
        <v>239746</v>
      </c>
      <c r="C82" s="46">
        <v>240365</v>
      </c>
      <c r="D82" s="47">
        <v>238037</v>
      </c>
      <c r="E82" s="52"/>
      <c r="F82" s="48">
        <f t="shared" si="5"/>
        <v>240460</v>
      </c>
      <c r="G82" s="49"/>
      <c r="H82" s="42"/>
      <c r="I82" s="43"/>
      <c r="J82" s="43"/>
      <c r="K82" s="32"/>
      <c r="L82" s="32"/>
      <c r="M82" s="37">
        <v>240365</v>
      </c>
      <c r="N82" s="44">
        <f t="shared" si="4"/>
        <v>-95</v>
      </c>
      <c r="O82" s="35"/>
      <c r="P82" s="32"/>
      <c r="Q82" s="50"/>
      <c r="R82" s="37"/>
      <c r="S82" s="37"/>
      <c r="T82" s="37"/>
      <c r="U82" s="37"/>
      <c r="V82" s="37"/>
      <c r="W82" s="37"/>
      <c r="X82" s="37"/>
      <c r="Y82" s="37"/>
    </row>
    <row r="83" spans="1:25" s="33" customFormat="1" ht="14.25" x14ac:dyDescent="0.2">
      <c r="A83" s="38">
        <f t="shared" si="3"/>
        <v>31564</v>
      </c>
      <c r="B83" s="45">
        <v>239937</v>
      </c>
      <c r="C83" s="46">
        <v>240555</v>
      </c>
      <c r="D83" s="47">
        <v>238234</v>
      </c>
      <c r="E83" s="52"/>
      <c r="F83" s="48">
        <f t="shared" si="5"/>
        <v>240654</v>
      </c>
      <c r="G83" s="49">
        <f>AVERAGE(F81:F83)</f>
        <v>240462.66666666666</v>
      </c>
      <c r="H83" s="51">
        <f>+G83/1000</f>
        <v>240.46266666666665</v>
      </c>
      <c r="I83" s="43"/>
      <c r="J83" s="43"/>
      <c r="K83" s="32"/>
      <c r="L83" s="32"/>
      <c r="M83" s="37">
        <v>240555</v>
      </c>
      <c r="N83" s="44">
        <f t="shared" si="4"/>
        <v>-99</v>
      </c>
      <c r="O83" s="35"/>
      <c r="P83" s="32"/>
      <c r="Q83" s="50"/>
      <c r="R83" s="37"/>
      <c r="S83" s="37"/>
      <c r="T83" s="37"/>
      <c r="U83" s="37"/>
      <c r="V83" s="37"/>
      <c r="W83" s="37"/>
      <c r="X83" s="37"/>
      <c r="Y83" s="37"/>
    </row>
    <row r="84" spans="1:25" s="33" customFormat="1" ht="14.25" x14ac:dyDescent="0.2">
      <c r="A84" s="38">
        <f t="shared" si="3"/>
        <v>31594</v>
      </c>
      <c r="B84" s="45">
        <v>240133</v>
      </c>
      <c r="C84" s="46">
        <v>240753</v>
      </c>
      <c r="D84" s="47">
        <v>238412</v>
      </c>
      <c r="E84" s="52"/>
      <c r="F84" s="48">
        <f t="shared" si="5"/>
        <v>240857</v>
      </c>
      <c r="G84" s="49"/>
      <c r="H84" s="51"/>
      <c r="I84" s="43"/>
      <c r="J84" s="43"/>
      <c r="K84" s="32"/>
      <c r="L84" s="32"/>
      <c r="M84" s="37">
        <v>240753</v>
      </c>
      <c r="N84" s="44">
        <f t="shared" si="4"/>
        <v>-104</v>
      </c>
      <c r="O84" s="35"/>
      <c r="P84" s="32"/>
      <c r="Q84" s="50"/>
      <c r="R84" s="37"/>
      <c r="S84" s="37"/>
      <c r="T84" s="37"/>
      <c r="U84" s="37"/>
      <c r="V84" s="37"/>
      <c r="W84" s="37"/>
      <c r="X84" s="37"/>
      <c r="Y84" s="37"/>
    </row>
    <row r="85" spans="1:25" s="33" customFormat="1" ht="14.25" x14ac:dyDescent="0.2">
      <c r="A85" s="38">
        <f t="shared" si="3"/>
        <v>31625</v>
      </c>
      <c r="B85" s="45">
        <v>240340</v>
      </c>
      <c r="C85" s="46">
        <v>240961</v>
      </c>
      <c r="D85" s="47">
        <v>238601</v>
      </c>
      <c r="E85" s="52"/>
      <c r="F85" s="48">
        <f t="shared" si="5"/>
        <v>241066</v>
      </c>
      <c r="G85" s="49"/>
      <c r="H85" s="51"/>
      <c r="I85" s="43"/>
      <c r="J85" s="43"/>
      <c r="K85" s="32"/>
      <c r="L85" s="32"/>
      <c r="M85" s="37">
        <v>240961</v>
      </c>
      <c r="N85" s="44">
        <f t="shared" si="4"/>
        <v>-105</v>
      </c>
      <c r="O85" s="35"/>
      <c r="P85" s="32"/>
      <c r="Q85" s="50"/>
      <c r="R85" s="37"/>
      <c r="S85" s="37"/>
      <c r="T85" s="37"/>
      <c r="U85" s="37"/>
      <c r="V85" s="37"/>
      <c r="W85" s="37"/>
      <c r="X85" s="37"/>
      <c r="Y85" s="37"/>
    </row>
    <row r="86" spans="1:25" s="33" customFormat="1" ht="14.25" x14ac:dyDescent="0.2">
      <c r="A86" s="38">
        <f t="shared" si="3"/>
        <v>31656</v>
      </c>
      <c r="B86" s="45">
        <v>240556</v>
      </c>
      <c r="C86" s="46">
        <v>241171</v>
      </c>
      <c r="D86" s="47">
        <v>238813</v>
      </c>
      <c r="E86" s="52"/>
      <c r="F86" s="48">
        <f t="shared" si="5"/>
        <v>241271</v>
      </c>
      <c r="G86" s="49">
        <f>AVERAGE(F84:F86)</f>
        <v>241064.66666666666</v>
      </c>
      <c r="H86" s="51">
        <f>+G86/1000</f>
        <v>241.06466666666665</v>
      </c>
      <c r="I86" s="43"/>
      <c r="J86" s="43"/>
      <c r="K86" s="32"/>
      <c r="L86" s="32"/>
      <c r="M86" s="37">
        <v>241171</v>
      </c>
      <c r="N86" s="44">
        <f t="shared" si="4"/>
        <v>-100</v>
      </c>
      <c r="O86" s="35"/>
      <c r="P86" s="32"/>
      <c r="Q86" s="50"/>
      <c r="R86" s="37"/>
      <c r="S86" s="37"/>
      <c r="T86" s="37"/>
      <c r="U86" s="37"/>
      <c r="V86" s="37"/>
      <c r="W86" s="37"/>
      <c r="X86" s="37"/>
      <c r="Y86" s="37"/>
    </row>
    <row r="87" spans="1:25" s="33" customFormat="1" ht="14.25" x14ac:dyDescent="0.2">
      <c r="A87" s="38">
        <f t="shared" si="3"/>
        <v>31686</v>
      </c>
      <c r="B87" s="45">
        <v>240762</v>
      </c>
      <c r="C87" s="46">
        <v>241371</v>
      </c>
      <c r="D87" s="47">
        <v>239017</v>
      </c>
      <c r="E87" s="52"/>
      <c r="F87" s="48">
        <f t="shared" si="5"/>
        <v>241457.5</v>
      </c>
      <c r="G87" s="49"/>
      <c r="H87" s="51"/>
      <c r="I87" s="43"/>
      <c r="J87" s="43"/>
      <c r="K87" s="32"/>
      <c r="L87" s="32"/>
      <c r="M87" s="37">
        <v>241371</v>
      </c>
      <c r="N87" s="44">
        <f t="shared" si="4"/>
        <v>-86.5</v>
      </c>
      <c r="O87" s="35"/>
      <c r="P87" s="32"/>
      <c r="Q87" s="50"/>
      <c r="R87" s="37"/>
      <c r="S87" s="37"/>
      <c r="T87" s="37"/>
      <c r="U87" s="37"/>
      <c r="V87" s="37"/>
      <c r="W87" s="37"/>
      <c r="X87" s="37"/>
      <c r="Y87" s="37"/>
    </row>
    <row r="88" spans="1:25" s="33" customFormat="1" ht="14.25" x14ac:dyDescent="0.2">
      <c r="A88" s="38">
        <f t="shared" si="3"/>
        <v>31717</v>
      </c>
      <c r="B88" s="45">
        <v>240952</v>
      </c>
      <c r="C88" s="46">
        <v>241544</v>
      </c>
      <c r="D88" s="47">
        <v>239203</v>
      </c>
      <c r="E88" s="52"/>
      <c r="F88" s="48">
        <f t="shared" si="5"/>
        <v>241623</v>
      </c>
      <c r="G88" s="49"/>
      <c r="H88" s="51"/>
      <c r="I88" s="43"/>
      <c r="J88" s="43"/>
      <c r="K88" s="32"/>
      <c r="L88" s="32"/>
      <c r="M88" s="37">
        <v>241544</v>
      </c>
      <c r="N88" s="44">
        <f t="shared" si="4"/>
        <v>-79</v>
      </c>
      <c r="O88" s="35"/>
      <c r="P88" s="32"/>
      <c r="Q88" s="50"/>
      <c r="R88" s="37"/>
      <c r="S88" s="37"/>
      <c r="T88" s="37"/>
      <c r="U88" s="37"/>
      <c r="V88" s="37"/>
      <c r="W88" s="37"/>
      <c r="X88" s="37"/>
      <c r="Y88" s="37"/>
    </row>
    <row r="89" spans="1:25" s="33" customFormat="1" ht="14.25" x14ac:dyDescent="0.2">
      <c r="A89" s="38">
        <f t="shared" si="3"/>
        <v>31747</v>
      </c>
      <c r="B89" s="45">
        <v>241105</v>
      </c>
      <c r="C89" s="46">
        <v>241702</v>
      </c>
      <c r="D89" s="47">
        <v>239353</v>
      </c>
      <c r="E89" s="52"/>
      <c r="F89" s="48">
        <f t="shared" si="5"/>
        <v>241779.5</v>
      </c>
      <c r="G89" s="49">
        <f>AVERAGE(F87:F89)</f>
        <v>241620</v>
      </c>
      <c r="H89" s="51">
        <f>+G89/1000</f>
        <v>241.62</v>
      </c>
      <c r="I89" s="43"/>
      <c r="J89" s="43"/>
      <c r="K89" s="32"/>
      <c r="L89" s="32"/>
      <c r="M89" s="37">
        <v>241702</v>
      </c>
      <c r="N89" s="44">
        <f t="shared" si="4"/>
        <v>-77.5</v>
      </c>
      <c r="O89" s="35"/>
      <c r="P89" s="32"/>
      <c r="Q89" s="50"/>
      <c r="R89" s="37"/>
      <c r="S89" s="37"/>
      <c r="T89" s="37"/>
      <c r="U89" s="37"/>
      <c r="V89" s="37"/>
      <c r="W89" s="37"/>
      <c r="X89" s="37"/>
      <c r="Y89" s="37"/>
    </row>
    <row r="90" spans="1:25" s="33" customFormat="1" ht="14.25" x14ac:dyDescent="0.2">
      <c r="A90" s="38">
        <f t="shared" si="3"/>
        <v>31778</v>
      </c>
      <c r="B90" s="45">
        <v>241267</v>
      </c>
      <c r="C90" s="46">
        <v>241857</v>
      </c>
      <c r="D90" s="47">
        <v>239525</v>
      </c>
      <c r="E90" s="52"/>
      <c r="F90" s="48">
        <f t="shared" si="5"/>
        <v>241931</v>
      </c>
      <c r="G90" s="49"/>
      <c r="H90" s="51"/>
      <c r="I90" s="43"/>
      <c r="J90" s="43"/>
      <c r="K90" s="32"/>
      <c r="L90" s="32"/>
      <c r="M90" s="37">
        <v>241857</v>
      </c>
      <c r="N90" s="44">
        <f t="shared" si="4"/>
        <v>-74</v>
      </c>
      <c r="O90" s="35"/>
      <c r="P90" s="32"/>
      <c r="Q90" s="50"/>
      <c r="R90" s="37"/>
      <c r="S90" s="37"/>
      <c r="T90" s="37"/>
      <c r="U90" s="37"/>
      <c r="V90" s="37"/>
      <c r="W90" s="37"/>
      <c r="X90" s="37"/>
      <c r="Y90" s="37"/>
    </row>
    <row r="91" spans="1:25" s="33" customFormat="1" ht="14.25" x14ac:dyDescent="0.2">
      <c r="A91" s="38">
        <f t="shared" si="3"/>
        <v>31809</v>
      </c>
      <c r="B91" s="45">
        <v>241414</v>
      </c>
      <c r="C91" s="46">
        <v>242005</v>
      </c>
      <c r="D91" s="47">
        <v>239666</v>
      </c>
      <c r="E91" s="52"/>
      <c r="F91" s="48">
        <f t="shared" si="5"/>
        <v>242085.5</v>
      </c>
      <c r="G91" s="49"/>
      <c r="H91" s="51"/>
      <c r="I91" s="43"/>
      <c r="J91" s="43"/>
      <c r="K91" s="32"/>
      <c r="L91" s="32"/>
      <c r="M91" s="37">
        <v>242005</v>
      </c>
      <c r="N91" s="44">
        <f t="shared" si="4"/>
        <v>-80.5</v>
      </c>
      <c r="O91" s="35"/>
      <c r="P91" s="32"/>
      <c r="Q91" s="50"/>
      <c r="R91" s="37"/>
      <c r="S91" s="37"/>
      <c r="T91" s="37"/>
      <c r="U91" s="37"/>
      <c r="V91" s="37"/>
      <c r="W91" s="37"/>
      <c r="X91" s="37"/>
      <c r="Y91" s="37"/>
    </row>
    <row r="92" spans="1:25" s="33" customFormat="1" ht="14.25" x14ac:dyDescent="0.2">
      <c r="A92" s="38">
        <f t="shared" si="3"/>
        <v>31837</v>
      </c>
      <c r="B92" s="45">
        <v>241566</v>
      </c>
      <c r="C92" s="46">
        <v>242166</v>
      </c>
      <c r="D92" s="47">
        <v>239822</v>
      </c>
      <c r="E92" s="52"/>
      <c r="F92" s="48">
        <f t="shared" si="5"/>
        <v>242252</v>
      </c>
      <c r="G92" s="49">
        <f>AVERAGE(F90:F92)</f>
        <v>242089.5</v>
      </c>
      <c r="H92" s="51">
        <f>+G92/1000</f>
        <v>242.08949999999999</v>
      </c>
      <c r="I92" s="43"/>
      <c r="J92" s="43"/>
      <c r="K92" s="32"/>
      <c r="L92" s="32"/>
      <c r="M92" s="37">
        <v>242166</v>
      </c>
      <c r="N92" s="44">
        <f t="shared" si="4"/>
        <v>-86</v>
      </c>
      <c r="O92" s="35"/>
      <c r="P92" s="32"/>
      <c r="Q92" s="50"/>
      <c r="R92" s="37"/>
      <c r="S92" s="37"/>
      <c r="T92" s="37"/>
      <c r="U92" s="37"/>
      <c r="V92" s="37"/>
      <c r="W92" s="37"/>
      <c r="X92" s="37"/>
      <c r="Y92" s="37"/>
    </row>
    <row r="93" spans="1:25" s="33" customFormat="1" ht="14.25" x14ac:dyDescent="0.2">
      <c r="A93" s="38">
        <f t="shared" si="3"/>
        <v>31868</v>
      </c>
      <c r="B93" s="45">
        <v>241740</v>
      </c>
      <c r="C93" s="46">
        <v>242338</v>
      </c>
      <c r="D93" s="47">
        <v>239998</v>
      </c>
      <c r="E93" s="52"/>
      <c r="F93" s="48">
        <f t="shared" si="5"/>
        <v>242427</v>
      </c>
      <c r="G93" s="49"/>
      <c r="H93" s="42"/>
      <c r="I93" s="43"/>
      <c r="J93" s="43"/>
      <c r="K93" s="32"/>
      <c r="L93" s="32"/>
      <c r="M93" s="37">
        <v>242338</v>
      </c>
      <c r="N93" s="44">
        <f t="shared" si="4"/>
        <v>-89</v>
      </c>
      <c r="O93" s="35"/>
      <c r="P93" s="32"/>
      <c r="Q93" s="50"/>
      <c r="R93" s="37"/>
      <c r="S93" s="37"/>
      <c r="T93" s="37"/>
      <c r="U93" s="37"/>
      <c r="V93" s="37"/>
      <c r="W93" s="37"/>
      <c r="X93" s="37"/>
      <c r="Y93" s="37"/>
    </row>
    <row r="94" spans="1:25" s="33" customFormat="1" ht="14.25" x14ac:dyDescent="0.2">
      <c r="A94" s="38">
        <f t="shared" si="3"/>
        <v>31898</v>
      </c>
      <c r="B94" s="45">
        <v>241910</v>
      </c>
      <c r="C94" s="46">
        <v>242516</v>
      </c>
      <c r="D94" s="47">
        <v>240181</v>
      </c>
      <c r="E94" s="52"/>
      <c r="F94" s="48">
        <f t="shared" si="5"/>
        <v>242611</v>
      </c>
      <c r="G94" s="49"/>
      <c r="H94" s="42"/>
      <c r="I94" s="43"/>
      <c r="J94" s="43"/>
      <c r="K94" s="32"/>
      <c r="L94" s="32"/>
      <c r="M94" s="37">
        <v>242516</v>
      </c>
      <c r="N94" s="44">
        <f t="shared" si="4"/>
        <v>-95</v>
      </c>
      <c r="O94" s="35"/>
      <c r="P94" s="32"/>
      <c r="Q94" s="50"/>
      <c r="R94" s="37"/>
      <c r="S94" s="37"/>
      <c r="T94" s="37"/>
      <c r="U94" s="37"/>
      <c r="V94" s="37"/>
      <c r="W94" s="37"/>
      <c r="X94" s="37"/>
      <c r="Y94" s="37"/>
    </row>
    <row r="95" spans="1:25" s="33" customFormat="1" ht="14.25" x14ac:dyDescent="0.2">
      <c r="A95" s="38">
        <f t="shared" si="3"/>
        <v>31929</v>
      </c>
      <c r="B95" s="45">
        <v>242095</v>
      </c>
      <c r="C95" s="46">
        <v>242706</v>
      </c>
      <c r="D95" s="47">
        <v>240369</v>
      </c>
      <c r="E95" s="52"/>
      <c r="F95" s="48">
        <f t="shared" si="5"/>
        <v>242807</v>
      </c>
      <c r="G95" s="49">
        <f>AVERAGE(F93:F95)</f>
        <v>242615</v>
      </c>
      <c r="H95" s="51">
        <f>+G95/1000</f>
        <v>242.61500000000001</v>
      </c>
      <c r="I95" s="43"/>
      <c r="J95" s="43"/>
      <c r="K95" s="32"/>
      <c r="L95" s="32"/>
      <c r="M95" s="37">
        <v>242706</v>
      </c>
      <c r="N95" s="44">
        <f t="shared" si="4"/>
        <v>-101</v>
      </c>
      <c r="O95" s="35"/>
      <c r="P95" s="32"/>
      <c r="Q95" s="50"/>
      <c r="R95" s="37"/>
      <c r="S95" s="37"/>
      <c r="T95" s="37"/>
      <c r="U95" s="37"/>
      <c r="V95" s="37"/>
      <c r="W95" s="37"/>
      <c r="X95" s="37"/>
      <c r="Y95" s="37"/>
    </row>
    <row r="96" spans="1:25" s="33" customFormat="1" ht="14.25" x14ac:dyDescent="0.2">
      <c r="A96" s="38">
        <f t="shared" si="3"/>
        <v>31959</v>
      </c>
      <c r="B96" s="45">
        <v>242289</v>
      </c>
      <c r="C96" s="46">
        <v>242908</v>
      </c>
      <c r="D96" s="47">
        <v>240550</v>
      </c>
      <c r="E96" s="52"/>
      <c r="F96" s="48">
        <f t="shared" si="5"/>
        <v>243013</v>
      </c>
      <c r="G96" s="49"/>
      <c r="H96" s="51"/>
      <c r="I96" s="43"/>
      <c r="J96" s="43"/>
      <c r="K96" s="32"/>
      <c r="L96" s="32"/>
      <c r="M96" s="37">
        <v>242908</v>
      </c>
      <c r="N96" s="44">
        <f t="shared" si="4"/>
        <v>-105</v>
      </c>
      <c r="O96" s="35"/>
      <c r="P96" s="32"/>
      <c r="Q96" s="50"/>
      <c r="R96" s="37"/>
      <c r="S96" s="37"/>
      <c r="T96" s="37"/>
      <c r="U96" s="37"/>
      <c r="V96" s="37"/>
      <c r="W96" s="37"/>
      <c r="X96" s="37"/>
      <c r="Y96" s="37"/>
    </row>
    <row r="97" spans="1:25" s="33" customFormat="1" ht="14.25" x14ac:dyDescent="0.2">
      <c r="A97" s="38">
        <f t="shared" si="3"/>
        <v>31990</v>
      </c>
      <c r="B97" s="45">
        <v>242496</v>
      </c>
      <c r="C97" s="46">
        <v>243118</v>
      </c>
      <c r="D97" s="47">
        <v>240745</v>
      </c>
      <c r="E97" s="52"/>
      <c r="F97" s="48">
        <f t="shared" si="5"/>
        <v>243226.5</v>
      </c>
      <c r="G97" s="49"/>
      <c r="H97" s="51"/>
      <c r="I97" s="43"/>
      <c r="J97" s="43"/>
      <c r="K97" s="32"/>
      <c r="L97" s="32"/>
      <c r="M97" s="37">
        <v>243118</v>
      </c>
      <c r="N97" s="44">
        <f t="shared" si="4"/>
        <v>-108.5</v>
      </c>
      <c r="O97" s="35"/>
      <c r="P97" s="32"/>
      <c r="Q97" s="50"/>
      <c r="R97" s="37"/>
      <c r="S97" s="37"/>
      <c r="T97" s="37"/>
      <c r="U97" s="37"/>
      <c r="V97" s="37"/>
      <c r="W97" s="37"/>
      <c r="X97" s="37"/>
      <c r="Y97" s="37"/>
    </row>
    <row r="98" spans="1:25" s="33" customFormat="1" ht="14.25" x14ac:dyDescent="0.2">
      <c r="A98" s="38">
        <f t="shared" si="3"/>
        <v>32021</v>
      </c>
      <c r="B98" s="45">
        <v>242708</v>
      </c>
      <c r="C98" s="46">
        <v>243335</v>
      </c>
      <c r="D98" s="47">
        <v>240958</v>
      </c>
      <c r="E98" s="52"/>
      <c r="F98" s="48">
        <f t="shared" si="5"/>
        <v>243439</v>
      </c>
      <c r="G98" s="49">
        <f>AVERAGE(F96:F98)</f>
        <v>243226.16666666666</v>
      </c>
      <c r="H98" s="51">
        <f>+G98/1000</f>
        <v>243.22616666666664</v>
      </c>
      <c r="I98" s="43"/>
      <c r="J98" s="43"/>
      <c r="K98" s="32"/>
      <c r="L98" s="32"/>
      <c r="M98" s="37">
        <v>243335</v>
      </c>
      <c r="N98" s="44">
        <f t="shared" si="4"/>
        <v>-104</v>
      </c>
      <c r="O98" s="35"/>
      <c r="P98" s="32"/>
      <c r="Q98" s="50"/>
      <c r="R98" s="37"/>
      <c r="S98" s="37"/>
      <c r="T98" s="37"/>
      <c r="U98" s="37"/>
      <c r="V98" s="37"/>
      <c r="W98" s="37"/>
      <c r="X98" s="37"/>
      <c r="Y98" s="37"/>
    </row>
    <row r="99" spans="1:25" s="33" customFormat="1" ht="14.25" x14ac:dyDescent="0.2">
      <c r="A99" s="38">
        <f t="shared" si="3"/>
        <v>32051</v>
      </c>
      <c r="B99" s="45">
        <v>242931</v>
      </c>
      <c r="C99" s="46">
        <v>243543</v>
      </c>
      <c r="D99" s="47">
        <v>241180</v>
      </c>
      <c r="E99" s="52"/>
      <c r="F99" s="48">
        <f t="shared" si="5"/>
        <v>243633.5</v>
      </c>
      <c r="G99" s="49"/>
      <c r="H99" s="51"/>
      <c r="I99" s="43"/>
      <c r="J99" s="43"/>
      <c r="K99" s="32"/>
      <c r="L99" s="32"/>
      <c r="M99" s="37">
        <v>243543</v>
      </c>
      <c r="N99" s="44">
        <f t="shared" si="4"/>
        <v>-90.5</v>
      </c>
      <c r="O99" s="35"/>
      <c r="P99" s="32"/>
      <c r="Q99" s="50"/>
      <c r="R99" s="37"/>
      <c r="S99" s="37"/>
      <c r="T99" s="37"/>
      <c r="U99" s="37"/>
      <c r="V99" s="37"/>
      <c r="W99" s="37"/>
      <c r="X99" s="37"/>
      <c r="Y99" s="37"/>
    </row>
    <row r="100" spans="1:25" s="33" customFormat="1" ht="14.25" x14ac:dyDescent="0.2">
      <c r="A100" s="38">
        <f t="shared" si="3"/>
        <v>32082</v>
      </c>
      <c r="B100" s="45">
        <v>243123</v>
      </c>
      <c r="C100" s="46">
        <v>243724</v>
      </c>
      <c r="D100" s="47">
        <v>241377</v>
      </c>
      <c r="E100" s="52"/>
      <c r="F100" s="48">
        <f t="shared" si="5"/>
        <v>243809.5</v>
      </c>
      <c r="G100" s="49"/>
      <c r="H100" s="51"/>
      <c r="I100" s="43"/>
      <c r="J100" s="43"/>
      <c r="K100" s="32"/>
      <c r="L100" s="32"/>
      <c r="M100" s="37">
        <v>243724</v>
      </c>
      <c r="N100" s="44">
        <f t="shared" si="4"/>
        <v>-85.5</v>
      </c>
      <c r="O100" s="35"/>
      <c r="P100" s="32"/>
      <c r="Q100" s="50"/>
      <c r="R100" s="37"/>
      <c r="S100" s="37"/>
      <c r="T100" s="37"/>
      <c r="U100" s="37"/>
      <c r="V100" s="37"/>
      <c r="W100" s="37"/>
      <c r="X100" s="37"/>
      <c r="Y100" s="37"/>
    </row>
    <row r="101" spans="1:25" s="33" customFormat="1" ht="14.25" x14ac:dyDescent="0.2">
      <c r="A101" s="38">
        <f t="shared" si="3"/>
        <v>32112</v>
      </c>
      <c r="B101" s="45">
        <v>243291</v>
      </c>
      <c r="C101" s="46">
        <v>243895</v>
      </c>
      <c r="D101" s="47">
        <v>241547</v>
      </c>
      <c r="E101" s="52"/>
      <c r="F101" s="48">
        <f t="shared" si="5"/>
        <v>243975.5</v>
      </c>
      <c r="G101" s="49">
        <f>AVERAGE(F99:F101)</f>
        <v>243806.16666666666</v>
      </c>
      <c r="H101" s="51">
        <f>+G101/1000</f>
        <v>243.80616666666666</v>
      </c>
      <c r="I101" s="43"/>
      <c r="J101" s="43"/>
      <c r="K101" s="32"/>
      <c r="L101" s="32"/>
      <c r="M101" s="37">
        <v>243895</v>
      </c>
      <c r="N101" s="44">
        <f t="shared" si="4"/>
        <v>-80.5</v>
      </c>
      <c r="O101" s="35"/>
      <c r="P101" s="32"/>
      <c r="Q101" s="50"/>
      <c r="R101" s="37"/>
      <c r="S101" s="37"/>
      <c r="T101" s="37"/>
      <c r="U101" s="37"/>
      <c r="V101" s="37"/>
      <c r="W101" s="37"/>
      <c r="X101" s="37"/>
      <c r="Y101" s="37"/>
    </row>
    <row r="102" spans="1:25" s="33" customFormat="1" ht="14.25" x14ac:dyDescent="0.2">
      <c r="A102" s="38">
        <f t="shared" si="3"/>
        <v>32143</v>
      </c>
      <c r="B102" s="45">
        <v>243462</v>
      </c>
      <c r="C102" s="46">
        <v>244056</v>
      </c>
      <c r="D102" s="47">
        <v>241732</v>
      </c>
      <c r="E102" s="52"/>
      <c r="F102" s="48">
        <f t="shared" si="5"/>
        <v>244130.5</v>
      </c>
      <c r="G102" s="49"/>
      <c r="H102" s="51"/>
      <c r="I102" s="43"/>
      <c r="J102" s="43"/>
      <c r="K102" s="32"/>
      <c r="L102" s="32"/>
      <c r="M102" s="37">
        <v>244056</v>
      </c>
      <c r="N102" s="44">
        <f t="shared" si="4"/>
        <v>-74.5</v>
      </c>
      <c r="O102" s="35"/>
      <c r="P102" s="32"/>
      <c r="Q102" s="50"/>
      <c r="R102" s="37"/>
      <c r="S102" s="37"/>
      <c r="T102" s="37"/>
      <c r="U102" s="37"/>
      <c r="V102" s="37"/>
      <c r="W102" s="37"/>
      <c r="X102" s="37"/>
      <c r="Y102" s="37"/>
    </row>
    <row r="103" spans="1:25" s="33" customFormat="1" ht="14.25" x14ac:dyDescent="0.2">
      <c r="A103" s="38">
        <f t="shared" si="3"/>
        <v>32174</v>
      </c>
      <c r="B103" s="45">
        <v>243611</v>
      </c>
      <c r="C103" s="46">
        <v>244205</v>
      </c>
      <c r="D103" s="47">
        <v>241882</v>
      </c>
      <c r="E103" s="52"/>
      <c r="F103" s="48">
        <f t="shared" si="5"/>
        <v>244283.5</v>
      </c>
      <c r="G103" s="49"/>
      <c r="H103" s="51"/>
      <c r="I103" s="43"/>
      <c r="J103" s="43"/>
      <c r="K103" s="32"/>
      <c r="L103" s="32"/>
      <c r="M103" s="37">
        <v>244205</v>
      </c>
      <c r="N103" s="44">
        <f t="shared" si="4"/>
        <v>-78.5</v>
      </c>
      <c r="O103" s="35"/>
      <c r="P103" s="32"/>
      <c r="Q103" s="50"/>
      <c r="R103" s="37"/>
      <c r="S103" s="37"/>
      <c r="T103" s="37"/>
      <c r="U103" s="37"/>
      <c r="V103" s="37"/>
      <c r="W103" s="37"/>
      <c r="X103" s="37"/>
      <c r="Y103" s="37"/>
    </row>
    <row r="104" spans="1:25" s="33" customFormat="1" ht="14.25" x14ac:dyDescent="0.2">
      <c r="A104" s="38">
        <f t="shared" si="3"/>
        <v>32203</v>
      </c>
      <c r="B104" s="45">
        <v>243758</v>
      </c>
      <c r="C104" s="46">
        <v>244362</v>
      </c>
      <c r="D104" s="47">
        <v>242034</v>
      </c>
      <c r="E104" s="52"/>
      <c r="F104" s="48">
        <f t="shared" si="5"/>
        <v>244445</v>
      </c>
      <c r="G104" s="49">
        <f>AVERAGE(F102:F104)</f>
        <v>244286.33333333334</v>
      </c>
      <c r="H104" s="51">
        <f>+G104/1000</f>
        <v>244.28633333333335</v>
      </c>
      <c r="I104" s="43"/>
      <c r="J104" s="43"/>
      <c r="K104" s="32"/>
      <c r="L104" s="32"/>
      <c r="M104" s="37">
        <v>244362</v>
      </c>
      <c r="N104" s="44">
        <f t="shared" si="4"/>
        <v>-83</v>
      </c>
      <c r="O104" s="35"/>
      <c r="P104" s="32"/>
      <c r="Q104" s="50"/>
      <c r="R104" s="37"/>
      <c r="S104" s="37"/>
      <c r="T104" s="37"/>
      <c r="U104" s="37"/>
      <c r="V104" s="37"/>
      <c r="W104" s="37"/>
      <c r="X104" s="37"/>
      <c r="Y104" s="37"/>
    </row>
    <row r="105" spans="1:25" s="33" customFormat="1" ht="14.25" x14ac:dyDescent="0.2">
      <c r="A105" s="38">
        <f t="shared" si="3"/>
        <v>32234</v>
      </c>
      <c r="B105" s="45">
        <v>243925</v>
      </c>
      <c r="C105" s="46">
        <v>244528</v>
      </c>
      <c r="D105" s="47">
        <v>242220</v>
      </c>
      <c r="E105" s="52"/>
      <c r="F105" s="48">
        <f t="shared" si="5"/>
        <v>244618</v>
      </c>
      <c r="G105" s="49"/>
      <c r="H105" s="42"/>
      <c r="I105" s="43"/>
      <c r="J105" s="43"/>
      <c r="K105" s="32"/>
      <c r="L105" s="32"/>
      <c r="M105" s="37">
        <v>244528</v>
      </c>
      <c r="N105" s="44">
        <f t="shared" si="4"/>
        <v>-90</v>
      </c>
      <c r="O105" s="35"/>
      <c r="P105" s="32"/>
      <c r="Q105" s="50"/>
      <c r="R105" s="37"/>
      <c r="S105" s="37"/>
      <c r="T105" s="37"/>
      <c r="U105" s="37"/>
      <c r="V105" s="37"/>
      <c r="W105" s="37"/>
      <c r="X105" s="37"/>
      <c r="Y105" s="37"/>
    </row>
    <row r="106" spans="1:25" s="33" customFormat="1" ht="14.25" x14ac:dyDescent="0.2">
      <c r="A106" s="38">
        <f t="shared" si="3"/>
        <v>32264</v>
      </c>
      <c r="B106" s="45">
        <v>244093</v>
      </c>
      <c r="C106" s="46">
        <v>244708</v>
      </c>
      <c r="D106" s="47">
        <v>242420</v>
      </c>
      <c r="E106" s="52"/>
      <c r="F106" s="48">
        <f t="shared" si="5"/>
        <v>244811</v>
      </c>
      <c r="G106" s="49"/>
      <c r="H106" s="42"/>
      <c r="I106" s="43"/>
      <c r="J106" s="43"/>
      <c r="K106" s="32"/>
      <c r="L106" s="32"/>
      <c r="M106" s="37">
        <v>244708</v>
      </c>
      <c r="N106" s="44">
        <f t="shared" si="4"/>
        <v>-103</v>
      </c>
      <c r="O106" s="35"/>
      <c r="P106" s="32"/>
      <c r="Q106" s="50"/>
      <c r="R106" s="37"/>
      <c r="S106" s="37"/>
      <c r="T106" s="37"/>
      <c r="U106" s="37"/>
      <c r="V106" s="37"/>
      <c r="W106" s="37"/>
      <c r="X106" s="37"/>
      <c r="Y106" s="37"/>
    </row>
    <row r="107" spans="1:25" s="33" customFormat="1" ht="14.25" x14ac:dyDescent="0.2">
      <c r="A107" s="38">
        <f t="shared" si="3"/>
        <v>32295</v>
      </c>
      <c r="B107" s="45">
        <v>244286</v>
      </c>
      <c r="C107" s="46">
        <v>244914</v>
      </c>
      <c r="D107" s="47">
        <v>242622</v>
      </c>
      <c r="E107" s="52"/>
      <c r="F107" s="48">
        <f t="shared" si="5"/>
        <v>245022.5</v>
      </c>
      <c r="G107" s="49">
        <f>AVERAGE(F105:F107)</f>
        <v>244817.16666666666</v>
      </c>
      <c r="H107" s="51">
        <f>+G107/1000</f>
        <v>244.81716666666665</v>
      </c>
      <c r="I107" s="43"/>
      <c r="J107" s="43"/>
      <c r="K107" s="32"/>
      <c r="L107" s="32"/>
      <c r="M107" s="37">
        <v>244914</v>
      </c>
      <c r="N107" s="44">
        <f t="shared" si="4"/>
        <v>-108.5</v>
      </c>
      <c r="O107" s="35"/>
      <c r="P107" s="32"/>
      <c r="Q107" s="50"/>
      <c r="R107" s="37"/>
      <c r="S107" s="37"/>
      <c r="T107" s="37"/>
      <c r="U107" s="37"/>
      <c r="V107" s="37"/>
      <c r="W107" s="37"/>
      <c r="X107" s="37"/>
      <c r="Y107" s="37"/>
    </row>
    <row r="108" spans="1:25" s="33" customFormat="1" ht="14.25" x14ac:dyDescent="0.2">
      <c r="A108" s="38">
        <f t="shared" si="3"/>
        <v>32325</v>
      </c>
      <c r="B108" s="45">
        <v>244499</v>
      </c>
      <c r="C108" s="46">
        <v>245131</v>
      </c>
      <c r="D108" s="47">
        <v>242817</v>
      </c>
      <c r="E108" s="52"/>
      <c r="F108" s="48">
        <f t="shared" si="5"/>
        <v>245241.5</v>
      </c>
      <c r="G108" s="49"/>
      <c r="H108" s="51"/>
      <c r="I108" s="43"/>
      <c r="J108" s="43"/>
      <c r="K108" s="32"/>
      <c r="L108" s="32"/>
      <c r="M108" s="37">
        <v>245131</v>
      </c>
      <c r="N108" s="44">
        <f t="shared" si="4"/>
        <v>-110.5</v>
      </c>
      <c r="O108" s="35"/>
      <c r="P108" s="32"/>
      <c r="Q108" s="50"/>
      <c r="R108" s="37"/>
      <c r="S108" s="37"/>
      <c r="T108" s="37"/>
      <c r="U108" s="37"/>
      <c r="V108" s="37"/>
      <c r="W108" s="37"/>
      <c r="X108" s="37"/>
      <c r="Y108" s="37"/>
    </row>
    <row r="109" spans="1:25" s="33" customFormat="1" ht="14.25" x14ac:dyDescent="0.2">
      <c r="A109" s="38">
        <f t="shared" si="3"/>
        <v>32356</v>
      </c>
      <c r="B109" s="45">
        <v>244717</v>
      </c>
      <c r="C109" s="46">
        <v>245352</v>
      </c>
      <c r="D109" s="47">
        <v>243025</v>
      </c>
      <c r="E109" s="52"/>
      <c r="F109" s="48">
        <f t="shared" si="5"/>
        <v>245465.5</v>
      </c>
      <c r="G109" s="49"/>
      <c r="H109" s="51"/>
      <c r="I109" s="43"/>
      <c r="J109" s="43"/>
      <c r="K109" s="32"/>
      <c r="L109" s="32"/>
      <c r="M109" s="37">
        <v>245352</v>
      </c>
      <c r="N109" s="44">
        <f t="shared" si="4"/>
        <v>-113.5</v>
      </c>
      <c r="O109" s="35"/>
      <c r="P109" s="32"/>
      <c r="Q109" s="50"/>
      <c r="R109" s="37"/>
      <c r="S109" s="37"/>
      <c r="T109" s="37"/>
      <c r="U109" s="37"/>
      <c r="V109" s="37"/>
      <c r="W109" s="37"/>
      <c r="X109" s="37"/>
      <c r="Y109" s="37"/>
    </row>
    <row r="110" spans="1:25" s="33" customFormat="1" ht="14.25" x14ac:dyDescent="0.2">
      <c r="A110" s="38">
        <f t="shared" si="3"/>
        <v>32387</v>
      </c>
      <c r="B110" s="45">
        <v>244942</v>
      </c>
      <c r="C110" s="46">
        <v>245579</v>
      </c>
      <c r="D110" s="47">
        <v>243246</v>
      </c>
      <c r="E110" s="52"/>
      <c r="F110" s="48">
        <f t="shared" si="5"/>
        <v>245684</v>
      </c>
      <c r="G110" s="49">
        <f>AVERAGE(F108:F110)</f>
        <v>245463.66666666666</v>
      </c>
      <c r="H110" s="51">
        <f>+G110/1000</f>
        <v>245.46366666666665</v>
      </c>
      <c r="I110" s="43"/>
      <c r="J110" s="43"/>
      <c r="K110" s="32"/>
      <c r="L110" s="32"/>
      <c r="M110" s="37">
        <v>245579</v>
      </c>
      <c r="N110" s="44">
        <f t="shared" si="4"/>
        <v>-105</v>
      </c>
      <c r="O110" s="35"/>
      <c r="P110" s="32"/>
      <c r="Q110" s="50"/>
      <c r="R110" s="37"/>
      <c r="S110" s="37"/>
      <c r="T110" s="37"/>
      <c r="U110" s="37"/>
      <c r="V110" s="37"/>
      <c r="W110" s="37"/>
      <c r="X110" s="37"/>
      <c r="Y110" s="37"/>
    </row>
    <row r="111" spans="1:25" s="33" customFormat="1" ht="14.25" x14ac:dyDescent="0.2">
      <c r="A111" s="38">
        <f t="shared" si="3"/>
        <v>32417</v>
      </c>
      <c r="B111" s="45">
        <v>245172</v>
      </c>
      <c r="C111" s="46">
        <v>245789</v>
      </c>
      <c r="D111" s="47">
        <v>243466</v>
      </c>
      <c r="E111" s="52"/>
      <c r="F111" s="48">
        <f t="shared" si="5"/>
        <v>245879.5</v>
      </c>
      <c r="G111" s="49"/>
      <c r="H111" s="51"/>
      <c r="I111" s="43"/>
      <c r="J111" s="43"/>
      <c r="K111" s="32"/>
      <c r="L111" s="32"/>
      <c r="M111" s="37">
        <v>245789</v>
      </c>
      <c r="N111" s="44">
        <f t="shared" si="4"/>
        <v>-90.5</v>
      </c>
      <c r="O111" s="35"/>
      <c r="P111" s="32"/>
      <c r="Q111" s="50"/>
      <c r="R111" s="37"/>
      <c r="S111" s="37"/>
      <c r="T111" s="37"/>
      <c r="U111" s="37"/>
      <c r="V111" s="37"/>
      <c r="W111" s="37"/>
      <c r="X111" s="37"/>
      <c r="Y111" s="37"/>
    </row>
    <row r="112" spans="1:25" s="33" customFormat="1" ht="14.25" x14ac:dyDescent="0.2">
      <c r="A112" s="38">
        <f t="shared" si="3"/>
        <v>32448</v>
      </c>
      <c r="B112" s="45">
        <v>245364</v>
      </c>
      <c r="C112" s="46">
        <v>245970</v>
      </c>
      <c r="D112" s="47">
        <v>243668</v>
      </c>
      <c r="E112" s="52"/>
      <c r="F112" s="48">
        <f t="shared" si="5"/>
        <v>246055</v>
      </c>
      <c r="G112" s="49"/>
      <c r="H112" s="51"/>
      <c r="I112" s="43"/>
      <c r="J112" s="43"/>
      <c r="K112" s="32"/>
      <c r="L112" s="32"/>
      <c r="M112" s="37">
        <v>245970</v>
      </c>
      <c r="N112" s="44">
        <f t="shared" si="4"/>
        <v>-85</v>
      </c>
      <c r="O112" s="35"/>
      <c r="P112" s="32"/>
      <c r="Q112" s="50"/>
      <c r="R112" s="37"/>
      <c r="S112" s="37"/>
      <c r="T112" s="37"/>
      <c r="U112" s="37"/>
      <c r="V112" s="37"/>
      <c r="W112" s="37"/>
      <c r="X112" s="37"/>
      <c r="Y112" s="37"/>
    </row>
    <row r="113" spans="1:25" s="33" customFormat="1" ht="14.25" x14ac:dyDescent="0.2">
      <c r="A113" s="38">
        <f t="shared" si="3"/>
        <v>32478</v>
      </c>
      <c r="B113" s="45">
        <v>245537</v>
      </c>
      <c r="C113" s="46">
        <v>246140</v>
      </c>
      <c r="D113" s="47">
        <v>243841</v>
      </c>
      <c r="E113" s="52"/>
      <c r="F113" s="48">
        <f t="shared" si="5"/>
        <v>246220.5</v>
      </c>
      <c r="G113" s="49">
        <f>AVERAGE(F111:F113)</f>
        <v>246051.66666666666</v>
      </c>
      <c r="H113" s="51">
        <f>+G113/1000</f>
        <v>246.05166666666665</v>
      </c>
      <c r="I113" s="43"/>
      <c r="J113" s="43"/>
      <c r="K113" s="32"/>
      <c r="L113" s="32"/>
      <c r="M113" s="37">
        <v>246140</v>
      </c>
      <c r="N113" s="44">
        <f t="shared" si="4"/>
        <v>-80.5</v>
      </c>
      <c r="O113" s="35"/>
      <c r="P113" s="32"/>
      <c r="Q113" s="50"/>
      <c r="R113" s="37"/>
      <c r="S113" s="37"/>
      <c r="T113" s="37"/>
      <c r="U113" s="37"/>
      <c r="V113" s="37"/>
      <c r="W113" s="37"/>
      <c r="X113" s="37"/>
      <c r="Y113" s="37"/>
    </row>
    <row r="114" spans="1:25" s="33" customFormat="1" ht="14.25" x14ac:dyDescent="0.2">
      <c r="A114" s="38">
        <f t="shared" si="3"/>
        <v>32509</v>
      </c>
      <c r="B114" s="45">
        <v>245705</v>
      </c>
      <c r="C114" s="46">
        <v>246301</v>
      </c>
      <c r="D114" s="47">
        <v>244022</v>
      </c>
      <c r="E114" s="52"/>
      <c r="F114" s="48">
        <f t="shared" si="5"/>
        <v>246377.5</v>
      </c>
      <c r="G114" s="49"/>
      <c r="H114" s="51"/>
      <c r="I114" s="43"/>
      <c r="J114" s="43"/>
      <c r="K114" s="32"/>
      <c r="L114" s="32"/>
      <c r="M114" s="37">
        <v>246301</v>
      </c>
      <c r="N114" s="44">
        <f t="shared" si="4"/>
        <v>-76.5</v>
      </c>
      <c r="O114" s="35"/>
      <c r="P114" s="32"/>
      <c r="Q114" s="50"/>
      <c r="R114" s="37"/>
      <c r="S114" s="37"/>
      <c r="T114" s="37"/>
      <c r="U114" s="37"/>
      <c r="V114" s="37"/>
      <c r="W114" s="37"/>
      <c r="X114" s="37"/>
      <c r="Y114" s="37"/>
    </row>
    <row r="115" spans="1:25" s="33" customFormat="1" ht="14.25" x14ac:dyDescent="0.2">
      <c r="A115" s="38">
        <f t="shared" si="3"/>
        <v>32540</v>
      </c>
      <c r="B115" s="45">
        <v>245859</v>
      </c>
      <c r="C115" s="46">
        <v>246454</v>
      </c>
      <c r="D115" s="47">
        <v>244174</v>
      </c>
      <c r="E115" s="52"/>
      <c r="F115" s="48">
        <f t="shared" si="5"/>
        <v>246540</v>
      </c>
      <c r="G115" s="49"/>
      <c r="H115" s="51"/>
      <c r="I115" s="43"/>
      <c r="J115" s="43"/>
      <c r="K115" s="32"/>
      <c r="L115" s="32"/>
      <c r="M115" s="37">
        <v>246454</v>
      </c>
      <c r="N115" s="44">
        <f t="shared" si="4"/>
        <v>-86</v>
      </c>
      <c r="O115" s="35"/>
      <c r="P115" s="32"/>
      <c r="Q115" s="50"/>
      <c r="R115" s="37"/>
      <c r="S115" s="37"/>
      <c r="T115" s="37"/>
      <c r="U115" s="37"/>
      <c r="V115" s="37"/>
      <c r="W115" s="37"/>
      <c r="X115" s="37"/>
      <c r="Y115" s="37"/>
    </row>
    <row r="116" spans="1:25" s="33" customFormat="1" ht="14.25" x14ac:dyDescent="0.2">
      <c r="A116" s="38">
        <f t="shared" si="3"/>
        <v>32568</v>
      </c>
      <c r="B116" s="45">
        <v>246009</v>
      </c>
      <c r="C116" s="46">
        <v>246626</v>
      </c>
      <c r="D116" s="47">
        <v>244327</v>
      </c>
      <c r="E116" s="52"/>
      <c r="F116" s="48">
        <f t="shared" si="5"/>
        <v>246720</v>
      </c>
      <c r="G116" s="49">
        <f>AVERAGE(F114:F116)</f>
        <v>246545.83333333334</v>
      </c>
      <c r="H116" s="51">
        <f>+G116/1000</f>
        <v>246.54583333333335</v>
      </c>
      <c r="I116" s="43"/>
      <c r="J116" s="43"/>
      <c r="K116" s="32"/>
      <c r="L116" s="32"/>
      <c r="M116" s="37">
        <v>246626</v>
      </c>
      <c r="N116" s="44">
        <f t="shared" si="4"/>
        <v>-94</v>
      </c>
      <c r="O116" s="35"/>
      <c r="P116" s="32"/>
      <c r="Q116" s="50"/>
      <c r="R116" s="37"/>
      <c r="S116" s="37"/>
      <c r="T116" s="37"/>
      <c r="U116" s="37"/>
      <c r="V116" s="37"/>
      <c r="W116" s="37"/>
      <c r="X116" s="37"/>
      <c r="Y116" s="37"/>
    </row>
    <row r="117" spans="1:25" s="33" customFormat="1" ht="14.25" x14ac:dyDescent="0.2">
      <c r="A117" s="38">
        <f t="shared" si="3"/>
        <v>32599</v>
      </c>
      <c r="B117" s="45">
        <v>246199</v>
      </c>
      <c r="C117" s="46">
        <v>246814</v>
      </c>
      <c r="D117" s="47">
        <v>244525</v>
      </c>
      <c r="E117" s="52"/>
      <c r="F117" s="48">
        <f t="shared" si="5"/>
        <v>246912</v>
      </c>
      <c r="G117" s="49"/>
      <c r="H117" s="42"/>
      <c r="I117" s="43"/>
      <c r="J117" s="43"/>
      <c r="K117" s="32"/>
      <c r="L117" s="32"/>
      <c r="M117" s="37">
        <v>246814</v>
      </c>
      <c r="N117" s="44">
        <f t="shared" si="4"/>
        <v>-98</v>
      </c>
      <c r="O117" s="35"/>
      <c r="P117" s="32"/>
      <c r="Q117" s="50"/>
      <c r="R117" s="37"/>
      <c r="S117" s="37"/>
      <c r="T117" s="37"/>
      <c r="U117" s="37"/>
      <c r="V117" s="37"/>
      <c r="W117" s="37"/>
      <c r="X117" s="37"/>
      <c r="Y117" s="37"/>
    </row>
    <row r="118" spans="1:25" s="33" customFormat="1" ht="14.25" x14ac:dyDescent="0.2">
      <c r="A118" s="38">
        <f t="shared" si="3"/>
        <v>32629</v>
      </c>
      <c r="B118" s="45">
        <v>246384</v>
      </c>
      <c r="C118" s="46">
        <v>247010</v>
      </c>
      <c r="D118" s="47">
        <v>244717</v>
      </c>
      <c r="E118" s="52"/>
      <c r="F118" s="48">
        <f t="shared" si="5"/>
        <v>247119</v>
      </c>
      <c r="G118" s="49"/>
      <c r="H118" s="42"/>
      <c r="I118" s="43"/>
      <c r="J118" s="43"/>
      <c r="K118" s="32"/>
      <c r="L118" s="32"/>
      <c r="M118" s="37">
        <v>247010</v>
      </c>
      <c r="N118" s="44">
        <f t="shared" si="4"/>
        <v>-109</v>
      </c>
      <c r="O118" s="35"/>
      <c r="P118" s="32"/>
      <c r="Q118" s="50"/>
      <c r="R118" s="37"/>
      <c r="S118" s="37"/>
      <c r="T118" s="37"/>
      <c r="U118" s="37"/>
      <c r="V118" s="37"/>
      <c r="W118" s="37"/>
      <c r="X118" s="37"/>
      <c r="Y118" s="37"/>
    </row>
    <row r="119" spans="1:25" s="33" customFormat="1" ht="14.25" x14ac:dyDescent="0.2">
      <c r="A119" s="38">
        <f t="shared" si="3"/>
        <v>32660</v>
      </c>
      <c r="B119" s="45">
        <v>246591</v>
      </c>
      <c r="C119" s="46">
        <v>247228</v>
      </c>
      <c r="D119" s="47">
        <v>244924</v>
      </c>
      <c r="E119" s="52"/>
      <c r="F119" s="48">
        <f t="shared" si="5"/>
        <v>247343</v>
      </c>
      <c r="G119" s="49">
        <f>AVERAGE(F117:F119)</f>
        <v>247124.66666666666</v>
      </c>
      <c r="H119" s="51">
        <f>+G119/1000</f>
        <v>247.12466666666666</v>
      </c>
      <c r="I119" s="43"/>
      <c r="J119" s="43"/>
      <c r="K119" s="32"/>
      <c r="L119" s="32"/>
      <c r="M119" s="37">
        <v>247228</v>
      </c>
      <c r="N119" s="44">
        <f t="shared" si="4"/>
        <v>-115</v>
      </c>
      <c r="O119" s="35"/>
      <c r="P119" s="32"/>
      <c r="Q119" s="50"/>
      <c r="R119" s="37"/>
      <c r="S119" s="37"/>
      <c r="T119" s="37"/>
      <c r="U119" s="37"/>
      <c r="V119" s="37"/>
      <c r="W119" s="37"/>
      <c r="X119" s="37"/>
      <c r="Y119" s="37"/>
    </row>
    <row r="120" spans="1:25" s="33" customFormat="1" ht="14.25" x14ac:dyDescent="0.2">
      <c r="A120" s="38">
        <f t="shared" si="3"/>
        <v>32690</v>
      </c>
      <c r="B120" s="45">
        <v>246819</v>
      </c>
      <c r="C120" s="46">
        <v>247458</v>
      </c>
      <c r="D120" s="47">
        <v>245131</v>
      </c>
      <c r="E120" s="52"/>
      <c r="F120" s="48">
        <f t="shared" si="5"/>
        <v>247576.5</v>
      </c>
      <c r="G120" s="49"/>
      <c r="H120" s="51"/>
      <c r="I120" s="43"/>
      <c r="J120" s="43"/>
      <c r="K120" s="32"/>
      <c r="L120" s="32"/>
      <c r="M120" s="37">
        <v>247458</v>
      </c>
      <c r="N120" s="44">
        <f t="shared" si="4"/>
        <v>-118.5</v>
      </c>
      <c r="O120" s="35"/>
      <c r="P120" s="32"/>
      <c r="Q120" s="50"/>
      <c r="R120" s="37"/>
      <c r="S120" s="37"/>
      <c r="T120" s="37"/>
      <c r="U120" s="37"/>
      <c r="V120" s="37"/>
      <c r="W120" s="37"/>
      <c r="X120" s="37"/>
      <c r="Y120" s="37"/>
    </row>
    <row r="121" spans="1:25" s="33" customFormat="1" ht="14.25" x14ac:dyDescent="0.2">
      <c r="A121" s="38">
        <f t="shared" si="3"/>
        <v>32721</v>
      </c>
      <c r="B121" s="45">
        <v>247053</v>
      </c>
      <c r="C121" s="46">
        <v>247695</v>
      </c>
      <c r="D121" s="47">
        <v>245352</v>
      </c>
      <c r="E121" s="52"/>
      <c r="F121" s="48">
        <f t="shared" si="5"/>
        <v>247818.5</v>
      </c>
      <c r="G121" s="49"/>
      <c r="H121" s="51"/>
      <c r="I121" s="43"/>
      <c r="J121" s="43"/>
      <c r="K121" s="32"/>
      <c r="L121" s="32"/>
      <c r="M121" s="37">
        <v>247695</v>
      </c>
      <c r="N121" s="44">
        <f t="shared" si="4"/>
        <v>-123.5</v>
      </c>
      <c r="O121" s="35"/>
      <c r="P121" s="32"/>
      <c r="Q121" s="50"/>
      <c r="R121" s="37"/>
      <c r="S121" s="37"/>
      <c r="T121" s="37"/>
      <c r="U121" s="37"/>
      <c r="V121" s="37"/>
      <c r="W121" s="37"/>
      <c r="X121" s="37"/>
      <c r="Y121" s="37"/>
    </row>
    <row r="122" spans="1:25" s="33" customFormat="1" ht="14.25" x14ac:dyDescent="0.2">
      <c r="A122" s="38">
        <f t="shared" si="3"/>
        <v>32752</v>
      </c>
      <c r="B122" s="45">
        <v>247299</v>
      </c>
      <c r="C122" s="46">
        <v>247942</v>
      </c>
      <c r="D122" s="47">
        <v>245591</v>
      </c>
      <c r="E122" s="52"/>
      <c r="F122" s="48">
        <f t="shared" si="5"/>
        <v>248058</v>
      </c>
      <c r="G122" s="49">
        <f>AVERAGE(F120:F122)</f>
        <v>247817.66666666666</v>
      </c>
      <c r="H122" s="51">
        <f>+G122/1000</f>
        <v>247.81766666666667</v>
      </c>
      <c r="I122" s="43"/>
      <c r="J122" s="43"/>
      <c r="K122" s="32"/>
      <c r="L122" s="32"/>
      <c r="M122" s="37">
        <v>247942</v>
      </c>
      <c r="N122" s="44">
        <f t="shared" si="4"/>
        <v>-116</v>
      </c>
      <c r="O122" s="35"/>
      <c r="P122" s="32"/>
      <c r="Q122" s="50"/>
      <c r="R122" s="37"/>
      <c r="S122" s="37"/>
      <c r="T122" s="37"/>
      <c r="U122" s="37"/>
      <c r="V122" s="37"/>
      <c r="W122" s="37"/>
      <c r="X122" s="37"/>
      <c r="Y122" s="37"/>
    </row>
    <row r="123" spans="1:25" s="33" customFormat="1" ht="14.25" x14ac:dyDescent="0.2">
      <c r="A123" s="38">
        <f t="shared" si="3"/>
        <v>32782</v>
      </c>
      <c r="B123" s="45">
        <v>247550</v>
      </c>
      <c r="C123" s="46">
        <v>248174</v>
      </c>
      <c r="D123" s="47">
        <v>245846</v>
      </c>
      <c r="E123" s="52"/>
      <c r="F123" s="48">
        <f t="shared" si="5"/>
        <v>248277</v>
      </c>
      <c r="G123" s="49"/>
      <c r="H123" s="51"/>
      <c r="I123" s="43"/>
      <c r="J123" s="43"/>
      <c r="K123" s="32"/>
      <c r="L123" s="32"/>
      <c r="M123" s="37">
        <v>248174</v>
      </c>
      <c r="N123" s="44">
        <f t="shared" si="4"/>
        <v>-103</v>
      </c>
      <c r="O123" s="35"/>
      <c r="P123" s="32"/>
      <c r="Q123" s="50"/>
      <c r="R123" s="37"/>
      <c r="S123" s="37"/>
      <c r="T123" s="37"/>
      <c r="U123" s="37"/>
      <c r="V123" s="37"/>
      <c r="W123" s="37"/>
      <c r="X123" s="37"/>
      <c r="Y123" s="37"/>
    </row>
    <row r="124" spans="1:25" s="33" customFormat="1" ht="14.25" x14ac:dyDescent="0.2">
      <c r="A124" s="38">
        <f t="shared" si="3"/>
        <v>32813</v>
      </c>
      <c r="B124" s="45">
        <v>247764</v>
      </c>
      <c r="C124" s="46">
        <v>248380</v>
      </c>
      <c r="D124" s="47">
        <v>246064</v>
      </c>
      <c r="E124" s="52"/>
      <c r="F124" s="48">
        <f t="shared" si="5"/>
        <v>248474.5</v>
      </c>
      <c r="G124" s="49"/>
      <c r="H124" s="51"/>
      <c r="I124" s="43"/>
      <c r="J124" s="43"/>
      <c r="K124" s="32"/>
      <c r="L124" s="32"/>
      <c r="M124" s="37">
        <v>248380</v>
      </c>
      <c r="N124" s="44">
        <f t="shared" si="4"/>
        <v>-94.5</v>
      </c>
      <c r="O124" s="35"/>
      <c r="P124" s="32"/>
      <c r="Q124" s="50"/>
      <c r="R124" s="37"/>
      <c r="S124" s="37"/>
      <c r="T124" s="37"/>
      <c r="U124" s="37"/>
      <c r="V124" s="37"/>
      <c r="W124" s="37"/>
      <c r="X124" s="37"/>
      <c r="Y124" s="37"/>
    </row>
    <row r="125" spans="1:25" s="33" customFormat="1" ht="14.25" x14ac:dyDescent="0.2">
      <c r="A125" s="38">
        <f t="shared" si="3"/>
        <v>32843</v>
      </c>
      <c r="B125" s="45">
        <v>247962</v>
      </c>
      <c r="C125" s="46">
        <v>248569</v>
      </c>
      <c r="D125" s="47">
        <v>246266</v>
      </c>
      <c r="E125" s="52"/>
      <c r="F125" s="48">
        <f t="shared" si="5"/>
        <v>248656</v>
      </c>
      <c r="G125" s="49">
        <f>AVERAGE(F123:F125)</f>
        <v>248469.16666666666</v>
      </c>
      <c r="H125" s="51">
        <f>+G125/1000</f>
        <v>248.46916666666667</v>
      </c>
      <c r="I125" s="43"/>
      <c r="J125" s="43"/>
      <c r="K125" s="32"/>
      <c r="L125" s="32"/>
      <c r="M125" s="37">
        <v>248569</v>
      </c>
      <c r="N125" s="44">
        <f t="shared" si="4"/>
        <v>-87</v>
      </c>
      <c r="O125" s="35"/>
      <c r="P125" s="32"/>
      <c r="Q125" s="50"/>
      <c r="R125" s="37"/>
      <c r="S125" s="37"/>
      <c r="T125" s="37"/>
      <c r="U125" s="37"/>
      <c r="V125" s="37"/>
      <c r="W125" s="37"/>
      <c r="X125" s="37"/>
      <c r="Y125" s="37"/>
    </row>
    <row r="126" spans="1:25" s="33" customFormat="1" ht="14.25" x14ac:dyDescent="0.2">
      <c r="A126" s="38">
        <f t="shared" si="3"/>
        <v>32874</v>
      </c>
      <c r="B126" s="45">
        <v>248143</v>
      </c>
      <c r="C126" s="46">
        <v>248743</v>
      </c>
      <c r="D126" s="47">
        <v>246464</v>
      </c>
      <c r="E126" s="52"/>
      <c r="F126" s="48">
        <f t="shared" si="5"/>
        <v>248831.5</v>
      </c>
      <c r="G126" s="49"/>
      <c r="H126" s="51"/>
      <c r="I126" s="43"/>
      <c r="J126" s="43"/>
      <c r="K126" s="32"/>
      <c r="L126" s="32"/>
      <c r="M126" s="37">
        <v>248743</v>
      </c>
      <c r="N126" s="44">
        <f t="shared" si="4"/>
        <v>-88.5</v>
      </c>
      <c r="O126" s="35"/>
      <c r="P126" s="32"/>
      <c r="Q126" s="50"/>
      <c r="R126" s="37"/>
      <c r="S126" s="37"/>
      <c r="T126" s="37"/>
      <c r="U126" s="37"/>
      <c r="V126" s="37"/>
      <c r="W126" s="37"/>
      <c r="X126" s="37"/>
      <c r="Y126" s="37"/>
    </row>
    <row r="127" spans="1:25" s="33" customFormat="1" ht="14.25" x14ac:dyDescent="0.2">
      <c r="A127" s="38">
        <f t="shared" si="3"/>
        <v>32905</v>
      </c>
      <c r="B127" s="45">
        <v>248309</v>
      </c>
      <c r="C127" s="46">
        <v>248920</v>
      </c>
      <c r="D127" s="47">
        <v>246639</v>
      </c>
      <c r="E127" s="52"/>
      <c r="F127" s="48">
        <f t="shared" si="5"/>
        <v>249033</v>
      </c>
      <c r="G127" s="49"/>
      <c r="H127" s="51"/>
      <c r="I127" s="43"/>
      <c r="J127" s="43"/>
      <c r="K127" s="32"/>
      <c r="L127" s="32"/>
      <c r="M127" s="37">
        <v>248920</v>
      </c>
      <c r="N127" s="44">
        <f t="shared" si="4"/>
        <v>-113</v>
      </c>
      <c r="O127" s="35"/>
      <c r="P127" s="32"/>
      <c r="Q127" s="50"/>
      <c r="R127" s="37"/>
      <c r="S127" s="37"/>
      <c r="T127" s="37"/>
      <c r="U127" s="37"/>
      <c r="V127" s="37"/>
      <c r="W127" s="37"/>
      <c r="X127" s="37"/>
      <c r="Y127" s="37"/>
    </row>
    <row r="128" spans="1:25" s="33" customFormat="1" ht="14.25" x14ac:dyDescent="0.2">
      <c r="A128" s="38">
        <f t="shared" si="3"/>
        <v>32933</v>
      </c>
      <c r="B128" s="45">
        <v>248495</v>
      </c>
      <c r="C128" s="46">
        <v>249146</v>
      </c>
      <c r="D128" s="47">
        <v>246837</v>
      </c>
      <c r="E128" s="52"/>
      <c r="F128" s="48">
        <f t="shared" si="5"/>
        <v>249291</v>
      </c>
      <c r="G128" s="49">
        <f>AVERAGE(F126:F128)</f>
        <v>249051.83333333334</v>
      </c>
      <c r="H128" s="51">
        <f>+G128/1000</f>
        <v>249.05183333333335</v>
      </c>
      <c r="I128" s="43"/>
      <c r="J128" s="43"/>
      <c r="K128" s="32"/>
      <c r="L128" s="32"/>
      <c r="M128" s="37">
        <v>249146</v>
      </c>
      <c r="N128" s="44">
        <f t="shared" si="4"/>
        <v>-145</v>
      </c>
      <c r="O128" s="35"/>
      <c r="P128" s="32"/>
      <c r="Q128" s="50"/>
      <c r="R128" s="37"/>
      <c r="S128" s="37"/>
      <c r="T128" s="37"/>
      <c r="U128" s="37"/>
      <c r="V128" s="37"/>
      <c r="W128" s="37"/>
      <c r="X128" s="37"/>
      <c r="Y128" s="37"/>
    </row>
    <row r="129" spans="1:25" s="33" customFormat="1" ht="14.25" x14ac:dyDescent="0.2">
      <c r="A129" s="38">
        <f t="shared" si="3"/>
        <v>32964</v>
      </c>
      <c r="B129" s="45">
        <v>248791</v>
      </c>
      <c r="C129" s="46">
        <v>249436</v>
      </c>
      <c r="D129" s="47">
        <v>247151</v>
      </c>
      <c r="E129" s="52">
        <v>243821</v>
      </c>
      <c r="F129" s="48">
        <f t="shared" si="5"/>
        <v>249571.5</v>
      </c>
      <c r="G129" s="49"/>
      <c r="H129" s="42"/>
      <c r="I129" s="43"/>
      <c r="J129" s="43"/>
      <c r="K129" s="32"/>
      <c r="L129" s="32"/>
      <c r="M129" s="37">
        <v>249436</v>
      </c>
      <c r="N129" s="44">
        <f t="shared" si="4"/>
        <v>-135.5</v>
      </c>
      <c r="O129" s="35"/>
      <c r="P129" s="32"/>
      <c r="Q129" s="50"/>
      <c r="R129" s="37"/>
      <c r="S129" s="37"/>
      <c r="T129" s="37"/>
      <c r="U129" s="37"/>
      <c r="V129" s="37"/>
      <c r="W129" s="37"/>
      <c r="X129" s="37"/>
      <c r="Y129" s="37"/>
    </row>
    <row r="130" spans="1:25" s="33" customFormat="1" ht="14.25" x14ac:dyDescent="0.2">
      <c r="A130" s="38">
        <f t="shared" si="3"/>
        <v>32994</v>
      </c>
      <c r="B130" s="45">
        <v>249000</v>
      </c>
      <c r="C130" s="46">
        <v>249707</v>
      </c>
      <c r="D130" s="47">
        <v>247368</v>
      </c>
      <c r="E130" s="52">
        <v>244034</v>
      </c>
      <c r="F130" s="48">
        <f t="shared" si="5"/>
        <v>249848.5</v>
      </c>
      <c r="G130" s="49"/>
      <c r="H130" s="42"/>
      <c r="I130" s="43"/>
      <c r="J130" s="43"/>
      <c r="K130" s="32"/>
      <c r="L130" s="32"/>
      <c r="M130" s="37">
        <v>249707</v>
      </c>
      <c r="N130" s="44">
        <f t="shared" si="4"/>
        <v>-141.5</v>
      </c>
      <c r="O130" s="35"/>
      <c r="P130" s="32"/>
      <c r="Q130" s="50"/>
      <c r="R130" s="37"/>
      <c r="S130" s="37"/>
      <c r="T130" s="37"/>
      <c r="U130" s="37"/>
      <c r="V130" s="37"/>
      <c r="W130" s="37"/>
      <c r="X130" s="37"/>
      <c r="Y130" s="37"/>
    </row>
    <row r="131" spans="1:25" s="33" customFormat="1" ht="14.25" x14ac:dyDescent="0.2">
      <c r="A131" s="38">
        <f t="shared" si="3"/>
        <v>33025</v>
      </c>
      <c r="B131" s="45">
        <v>249231</v>
      </c>
      <c r="C131" s="46">
        <v>249990</v>
      </c>
      <c r="D131" s="47">
        <v>247604</v>
      </c>
      <c r="E131" s="52">
        <v>244265</v>
      </c>
      <c r="F131" s="48">
        <f t="shared" si="5"/>
        <v>250137.5</v>
      </c>
      <c r="G131" s="49">
        <f>AVERAGE(F129:F131)</f>
        <v>249852.5</v>
      </c>
      <c r="H131" s="51">
        <f>+G131/1000</f>
        <v>249.85249999999999</v>
      </c>
      <c r="I131" s="43"/>
      <c r="J131" s="43"/>
      <c r="K131" s="32"/>
      <c r="L131" s="32"/>
      <c r="M131" s="37">
        <v>249990</v>
      </c>
      <c r="N131" s="44">
        <f t="shared" si="4"/>
        <v>-147.5</v>
      </c>
      <c r="O131" s="35"/>
      <c r="P131" s="32"/>
      <c r="Q131" s="50"/>
      <c r="R131" s="37"/>
      <c r="S131" s="37"/>
      <c r="T131" s="37"/>
      <c r="U131" s="37"/>
      <c r="V131" s="37"/>
      <c r="W131" s="37"/>
      <c r="X131" s="37"/>
      <c r="Y131" s="37"/>
    </row>
    <row r="132" spans="1:25" s="33" customFormat="1" ht="14.25" x14ac:dyDescent="0.2">
      <c r="A132" s="38">
        <f t="shared" si="3"/>
        <v>33055</v>
      </c>
      <c r="B132" s="45">
        <v>249464</v>
      </c>
      <c r="C132" s="46">
        <v>250285</v>
      </c>
      <c r="D132" s="47">
        <v>247824</v>
      </c>
      <c r="E132" s="52">
        <v>244481</v>
      </c>
      <c r="F132" s="48">
        <f t="shared" si="5"/>
        <v>250440</v>
      </c>
      <c r="G132" s="49"/>
      <c r="H132" s="51"/>
      <c r="I132" s="43"/>
      <c r="J132" s="43"/>
      <c r="K132" s="32"/>
      <c r="L132" s="32"/>
      <c r="M132" s="37">
        <v>250285</v>
      </c>
      <c r="N132" s="44">
        <f t="shared" si="4"/>
        <v>-155</v>
      </c>
      <c r="O132" s="35"/>
      <c r="P132" s="32"/>
      <c r="Q132" s="50"/>
      <c r="R132" s="37"/>
      <c r="S132" s="37"/>
      <c r="T132" s="37"/>
      <c r="U132" s="37"/>
      <c r="V132" s="37"/>
      <c r="W132" s="37"/>
      <c r="X132" s="37"/>
      <c r="Y132" s="37"/>
    </row>
    <row r="133" spans="1:25" s="33" customFormat="1" ht="14.25" x14ac:dyDescent="0.2">
      <c r="A133" s="38">
        <f t="shared" si="3"/>
        <v>33086</v>
      </c>
      <c r="B133" s="45">
        <v>249712</v>
      </c>
      <c r="C133" s="46">
        <v>250595</v>
      </c>
      <c r="D133" s="47">
        <v>248070</v>
      </c>
      <c r="E133" s="52">
        <v>244721</v>
      </c>
      <c r="F133" s="48">
        <f t="shared" si="5"/>
        <v>250749.5</v>
      </c>
      <c r="G133" s="49"/>
      <c r="H133" s="51"/>
      <c r="I133" s="43"/>
      <c r="J133" s="43"/>
      <c r="K133" s="32"/>
      <c r="L133" s="32"/>
      <c r="M133" s="37">
        <v>250595</v>
      </c>
      <c r="N133" s="44">
        <f t="shared" si="4"/>
        <v>-154.5</v>
      </c>
      <c r="O133" s="35"/>
      <c r="P133" s="32"/>
      <c r="Q133" s="50"/>
      <c r="R133" s="37"/>
      <c r="S133" s="37"/>
      <c r="T133" s="37"/>
      <c r="U133" s="37"/>
      <c r="V133" s="37"/>
      <c r="W133" s="37"/>
      <c r="X133" s="37"/>
      <c r="Y133" s="37"/>
    </row>
    <row r="134" spans="1:25" s="33" customFormat="1" ht="14.25" x14ac:dyDescent="0.2">
      <c r="A134" s="38">
        <f t="shared" si="3"/>
        <v>33117</v>
      </c>
      <c r="B134" s="45">
        <v>249964</v>
      </c>
      <c r="C134" s="46">
        <v>250904</v>
      </c>
      <c r="D134" s="47">
        <v>248342</v>
      </c>
      <c r="E134" s="52">
        <v>244987</v>
      </c>
      <c r="F134" s="48">
        <f t="shared" si="5"/>
        <v>251052.5</v>
      </c>
      <c r="G134" s="49">
        <f>AVERAGE(F132:F134)</f>
        <v>250747.33333333334</v>
      </c>
      <c r="H134" s="51">
        <f>+G134/1000</f>
        <v>250.74733333333333</v>
      </c>
      <c r="I134" s="43"/>
      <c r="J134" s="43"/>
      <c r="K134" s="32"/>
      <c r="L134" s="32"/>
      <c r="M134" s="37">
        <v>250904</v>
      </c>
      <c r="N134" s="44">
        <f t="shared" si="4"/>
        <v>-148.5</v>
      </c>
      <c r="O134" s="35"/>
      <c r="P134" s="32"/>
      <c r="Q134" s="50"/>
      <c r="R134" s="37"/>
      <c r="S134" s="37"/>
      <c r="T134" s="37"/>
      <c r="U134" s="37"/>
      <c r="V134" s="37"/>
      <c r="W134" s="37"/>
      <c r="X134" s="37"/>
      <c r="Y134" s="37"/>
    </row>
    <row r="135" spans="1:25" s="33" customFormat="1" ht="14.25" x14ac:dyDescent="0.2">
      <c r="A135" s="38">
        <f t="shared" si="3"/>
        <v>33147</v>
      </c>
      <c r="B135" s="45">
        <v>250214</v>
      </c>
      <c r="C135" s="46">
        <v>251201</v>
      </c>
      <c r="D135" s="47">
        <v>248600</v>
      </c>
      <c r="E135" s="52">
        <v>245241</v>
      </c>
      <c r="F135" s="48">
        <f t="shared" si="5"/>
        <v>251343.5</v>
      </c>
      <c r="G135" s="49"/>
      <c r="H135" s="51"/>
      <c r="I135" s="43"/>
      <c r="J135" s="43"/>
      <c r="K135" s="32"/>
      <c r="L135" s="32"/>
      <c r="M135" s="37">
        <v>251201</v>
      </c>
      <c r="N135" s="44">
        <f t="shared" si="4"/>
        <v>-142.5</v>
      </c>
      <c r="O135" s="35"/>
      <c r="P135" s="32"/>
      <c r="Q135" s="50"/>
      <c r="R135" s="37"/>
      <c r="S135" s="37"/>
      <c r="T135" s="37"/>
      <c r="U135" s="37"/>
      <c r="V135" s="37"/>
      <c r="W135" s="37"/>
      <c r="X135" s="37"/>
      <c r="Y135" s="37"/>
    </row>
    <row r="136" spans="1:25" s="33" customFormat="1" ht="14.25" x14ac:dyDescent="0.2">
      <c r="A136" s="38">
        <f t="shared" ref="A136:A199" si="6">IF(MONTH(A135)=12,DATE(YEAR(A135)+1,1,1),DATE(YEAR(A135),MONTH(A135)+1,1))</f>
        <v>33178</v>
      </c>
      <c r="B136" s="45">
        <v>250394</v>
      </c>
      <c r="C136" s="46">
        <v>251486</v>
      </c>
      <c r="D136" s="47">
        <v>248832</v>
      </c>
      <c r="E136" s="52">
        <v>245468</v>
      </c>
      <c r="F136" s="48">
        <f t="shared" si="5"/>
        <v>251622</v>
      </c>
      <c r="G136" s="49"/>
      <c r="H136" s="51"/>
      <c r="I136" s="43"/>
      <c r="J136" s="43"/>
      <c r="K136" s="32"/>
      <c r="L136" s="32"/>
      <c r="M136" s="37">
        <v>251486</v>
      </c>
      <c r="N136" s="44">
        <f t="shared" si="4"/>
        <v>-136</v>
      </c>
      <c r="O136" s="35"/>
      <c r="P136" s="32"/>
      <c r="Q136" s="50"/>
      <c r="R136" s="37"/>
      <c r="S136" s="37"/>
      <c r="T136" s="37"/>
      <c r="U136" s="37"/>
      <c r="V136" s="37"/>
      <c r="W136" s="37"/>
      <c r="X136" s="37"/>
      <c r="Y136" s="37"/>
    </row>
    <row r="137" spans="1:25" s="33" customFormat="1" ht="14.25" x14ac:dyDescent="0.2">
      <c r="A137" s="38">
        <f t="shared" si="6"/>
        <v>33208</v>
      </c>
      <c r="B137" s="45">
        <v>250567</v>
      </c>
      <c r="C137" s="46">
        <v>251758</v>
      </c>
      <c r="D137" s="47">
        <v>249053</v>
      </c>
      <c r="E137" s="52">
        <v>245686</v>
      </c>
      <c r="F137" s="48">
        <f t="shared" si="5"/>
        <v>251885</v>
      </c>
      <c r="G137" s="49">
        <f>AVERAGE(F135:F137)</f>
        <v>251616.83333333334</v>
      </c>
      <c r="H137" s="51">
        <f>+G137/1000</f>
        <v>251.61683333333335</v>
      </c>
      <c r="I137" s="43"/>
      <c r="J137" s="43"/>
      <c r="K137" s="32"/>
      <c r="L137" s="32"/>
      <c r="M137" s="37">
        <v>251758</v>
      </c>
      <c r="N137" s="44">
        <f t="shared" ref="N137:N200" si="7">+IF(M137&gt;0, M137-F137, "")</f>
        <v>-127</v>
      </c>
      <c r="O137" s="35"/>
      <c r="P137" s="32"/>
      <c r="Q137" s="50"/>
      <c r="R137" s="37"/>
      <c r="S137" s="37"/>
      <c r="T137" s="37"/>
      <c r="U137" s="37"/>
      <c r="V137" s="37"/>
      <c r="W137" s="37"/>
      <c r="X137" s="37"/>
      <c r="Y137" s="37"/>
    </row>
    <row r="138" spans="1:25" s="33" customFormat="1" ht="14.25" x14ac:dyDescent="0.2">
      <c r="A138" s="38">
        <f t="shared" si="6"/>
        <v>33239</v>
      </c>
      <c r="B138" s="45">
        <v>250718</v>
      </c>
      <c r="C138" s="46">
        <v>252012</v>
      </c>
      <c r="D138" s="47">
        <v>249266</v>
      </c>
      <c r="E138" s="52">
        <v>245895</v>
      </c>
      <c r="F138" s="48">
        <f t="shared" ref="F138:F201" si="8">IF(C138 &gt;0, AVERAGE(C138,C139), "")</f>
        <v>252132.5</v>
      </c>
      <c r="G138" s="49"/>
      <c r="H138" s="51"/>
      <c r="I138" s="43"/>
      <c r="J138" s="43"/>
      <c r="K138" s="32"/>
      <c r="L138" s="32"/>
      <c r="M138" s="37">
        <v>252012</v>
      </c>
      <c r="N138" s="44">
        <f t="shared" si="7"/>
        <v>-120.5</v>
      </c>
      <c r="O138" s="35"/>
      <c r="P138" s="32"/>
      <c r="Q138" s="50"/>
      <c r="R138" s="37"/>
      <c r="S138" s="37"/>
      <c r="T138" s="37"/>
      <c r="U138" s="37"/>
      <c r="V138" s="37"/>
      <c r="W138" s="37"/>
      <c r="X138" s="37"/>
      <c r="Y138" s="37"/>
    </row>
    <row r="139" spans="1:25" s="33" customFormat="1" ht="14.25" x14ac:dyDescent="0.2">
      <c r="A139" s="38">
        <f t="shared" si="6"/>
        <v>33270</v>
      </c>
      <c r="B139" s="45">
        <v>250904</v>
      </c>
      <c r="C139" s="46">
        <v>252253</v>
      </c>
      <c r="D139" s="47">
        <v>249446</v>
      </c>
      <c r="E139" s="52">
        <v>246073</v>
      </c>
      <c r="F139" s="48">
        <f t="shared" si="8"/>
        <v>252380</v>
      </c>
      <c r="G139" s="49"/>
      <c r="H139" s="51"/>
      <c r="I139" s="43"/>
      <c r="J139" s="43"/>
      <c r="K139" s="32"/>
      <c r="L139" s="32"/>
      <c r="M139" s="37">
        <v>252253</v>
      </c>
      <c r="N139" s="44">
        <f t="shared" si="7"/>
        <v>-127</v>
      </c>
      <c r="O139" s="35"/>
      <c r="P139" s="32"/>
      <c r="Q139" s="50"/>
      <c r="R139" s="37"/>
      <c r="S139" s="37"/>
      <c r="T139" s="37"/>
      <c r="U139" s="37"/>
      <c r="V139" s="37"/>
      <c r="W139" s="37"/>
      <c r="X139" s="37"/>
      <c r="Y139" s="37"/>
    </row>
    <row r="140" spans="1:25" s="33" customFormat="1" ht="14.25" x14ac:dyDescent="0.2">
      <c r="A140" s="38">
        <f t="shared" si="6"/>
        <v>33298</v>
      </c>
      <c r="B140" s="45">
        <v>251082</v>
      </c>
      <c r="C140" s="46">
        <v>252507</v>
      </c>
      <c r="D140" s="47">
        <v>249627</v>
      </c>
      <c r="E140" s="52">
        <v>246251</v>
      </c>
      <c r="F140" s="48">
        <f t="shared" si="8"/>
        <v>252642.5</v>
      </c>
      <c r="G140" s="49">
        <f>AVERAGE(F138:F140)</f>
        <v>252385</v>
      </c>
      <c r="H140" s="51">
        <f>+G140/1000</f>
        <v>252.38499999999999</v>
      </c>
      <c r="I140" s="43"/>
      <c r="J140" s="43"/>
      <c r="K140" s="32"/>
      <c r="L140" s="32"/>
      <c r="M140" s="37">
        <v>252507</v>
      </c>
      <c r="N140" s="44">
        <f t="shared" si="7"/>
        <v>-135.5</v>
      </c>
      <c r="O140" s="35"/>
      <c r="P140" s="32"/>
      <c r="Q140" s="50"/>
      <c r="R140" s="37"/>
      <c r="S140" s="37"/>
      <c r="T140" s="37"/>
      <c r="U140" s="37"/>
      <c r="V140" s="37"/>
      <c r="W140" s="37"/>
      <c r="X140" s="37"/>
      <c r="Y140" s="37"/>
    </row>
    <row r="141" spans="1:25" s="33" customFormat="1" ht="14.25" x14ac:dyDescent="0.2">
      <c r="A141" s="38">
        <f t="shared" si="6"/>
        <v>33329</v>
      </c>
      <c r="B141" s="45">
        <v>251298</v>
      </c>
      <c r="C141" s="46">
        <v>252778</v>
      </c>
      <c r="D141" s="47">
        <v>249844</v>
      </c>
      <c r="E141" s="52">
        <v>246465</v>
      </c>
      <c r="F141" s="48">
        <f t="shared" si="8"/>
        <v>252919</v>
      </c>
      <c r="G141" s="49"/>
      <c r="H141" s="42"/>
      <c r="I141" s="43"/>
      <c r="J141" s="43"/>
      <c r="K141" s="32"/>
      <c r="L141" s="32"/>
      <c r="M141" s="37">
        <v>252778</v>
      </c>
      <c r="N141" s="44">
        <f t="shared" si="7"/>
        <v>-141</v>
      </c>
      <c r="O141" s="35"/>
      <c r="P141" s="32"/>
      <c r="Q141" s="50"/>
      <c r="R141" s="37"/>
      <c r="S141" s="37"/>
      <c r="T141" s="37"/>
      <c r="U141" s="37"/>
      <c r="V141" s="37"/>
      <c r="W141" s="37"/>
      <c r="X141" s="37"/>
      <c r="Y141" s="37"/>
    </row>
    <row r="142" spans="1:25" s="33" customFormat="1" ht="14.25" x14ac:dyDescent="0.2">
      <c r="A142" s="38">
        <f t="shared" si="6"/>
        <v>33359</v>
      </c>
      <c r="B142" s="45">
        <v>251574</v>
      </c>
      <c r="C142" s="46">
        <v>253060</v>
      </c>
      <c r="D142" s="47">
        <v>250069</v>
      </c>
      <c r="E142" s="52">
        <v>246686</v>
      </c>
      <c r="F142" s="48">
        <f t="shared" si="8"/>
        <v>253205</v>
      </c>
      <c r="G142" s="49"/>
      <c r="H142" s="42"/>
      <c r="I142" s="43"/>
      <c r="J142" s="43"/>
      <c r="K142" s="32"/>
      <c r="L142" s="32"/>
      <c r="M142" s="37">
        <v>253060</v>
      </c>
      <c r="N142" s="44">
        <f t="shared" si="7"/>
        <v>-145</v>
      </c>
      <c r="O142" s="35"/>
      <c r="P142" s="32"/>
      <c r="Q142" s="50"/>
      <c r="R142" s="37"/>
      <c r="S142" s="37"/>
      <c r="T142" s="37"/>
      <c r="U142" s="37"/>
      <c r="V142" s="37"/>
      <c r="W142" s="37"/>
      <c r="X142" s="37"/>
      <c r="Y142" s="37"/>
    </row>
    <row r="143" spans="1:25" s="33" customFormat="1" ht="14.25" x14ac:dyDescent="0.2">
      <c r="A143" s="38">
        <f t="shared" si="6"/>
        <v>33390</v>
      </c>
      <c r="B143" s="45">
        <v>251910</v>
      </c>
      <c r="C143" s="46">
        <v>253350</v>
      </c>
      <c r="D143" s="47">
        <v>250319</v>
      </c>
      <c r="E143" s="52">
        <v>246931</v>
      </c>
      <c r="F143" s="48">
        <f t="shared" si="8"/>
        <v>253500</v>
      </c>
      <c r="G143" s="49">
        <f>AVERAGE(F141:F143)</f>
        <v>253208</v>
      </c>
      <c r="H143" s="51">
        <f>+G143/1000</f>
        <v>253.208</v>
      </c>
      <c r="I143" s="43"/>
      <c r="J143" s="43"/>
      <c r="K143" s="32"/>
      <c r="L143" s="32"/>
      <c r="M143" s="37">
        <v>253350</v>
      </c>
      <c r="N143" s="44">
        <f t="shared" si="7"/>
        <v>-150</v>
      </c>
      <c r="O143" s="35"/>
      <c r="P143" s="32"/>
      <c r="Q143" s="50"/>
      <c r="R143" s="37"/>
      <c r="S143" s="37"/>
      <c r="T143" s="37"/>
      <c r="U143" s="37"/>
      <c r="V143" s="37"/>
      <c r="W143" s="37"/>
      <c r="X143" s="37"/>
      <c r="Y143" s="37"/>
    </row>
    <row r="144" spans="1:25" s="33" customFormat="1" ht="14.25" x14ac:dyDescent="0.2">
      <c r="A144" s="38">
        <f t="shared" si="6"/>
        <v>33420</v>
      </c>
      <c r="B144" s="45">
        <v>252153</v>
      </c>
      <c r="C144" s="46">
        <v>253650</v>
      </c>
      <c r="D144" s="47">
        <v>250542</v>
      </c>
      <c r="E144" s="52">
        <v>247150</v>
      </c>
      <c r="F144" s="48">
        <f t="shared" si="8"/>
        <v>253808</v>
      </c>
      <c r="G144" s="49"/>
      <c r="H144" s="51"/>
      <c r="I144" s="43"/>
      <c r="J144" s="43"/>
      <c r="K144" s="32"/>
      <c r="L144" s="32"/>
      <c r="M144" s="37">
        <v>253650</v>
      </c>
      <c r="N144" s="44">
        <f t="shared" si="7"/>
        <v>-158</v>
      </c>
      <c r="O144" s="35"/>
      <c r="P144" s="32"/>
      <c r="Q144" s="50"/>
      <c r="R144" s="37"/>
      <c r="S144" s="37"/>
      <c r="T144" s="37"/>
      <c r="U144" s="37"/>
      <c r="V144" s="37"/>
      <c r="W144" s="37"/>
      <c r="X144" s="37"/>
      <c r="Y144" s="37"/>
    </row>
    <row r="145" spans="1:25" s="33" customFormat="1" ht="14.25" x14ac:dyDescent="0.2">
      <c r="A145" s="38">
        <f t="shared" si="6"/>
        <v>33451</v>
      </c>
      <c r="B145" s="45">
        <v>252423</v>
      </c>
      <c r="C145" s="46">
        <v>253966</v>
      </c>
      <c r="D145" s="47">
        <v>250805</v>
      </c>
      <c r="E145" s="52">
        <v>247408</v>
      </c>
      <c r="F145" s="48">
        <f t="shared" si="8"/>
        <v>254123</v>
      </c>
      <c r="G145" s="49"/>
      <c r="H145" s="51"/>
      <c r="I145" s="43"/>
      <c r="J145" s="43"/>
      <c r="K145" s="32"/>
      <c r="L145" s="32"/>
      <c r="M145" s="37">
        <v>253966</v>
      </c>
      <c r="N145" s="44">
        <f t="shared" si="7"/>
        <v>-157</v>
      </c>
      <c r="O145" s="35"/>
      <c r="P145" s="32"/>
      <c r="Q145" s="50"/>
      <c r="R145" s="37"/>
      <c r="S145" s="37"/>
      <c r="T145" s="37"/>
      <c r="U145" s="37"/>
      <c r="V145" s="37"/>
      <c r="W145" s="37"/>
      <c r="X145" s="37"/>
      <c r="Y145" s="37"/>
    </row>
    <row r="146" spans="1:25" s="33" customFormat="1" ht="14.25" x14ac:dyDescent="0.2">
      <c r="A146" s="38">
        <f t="shared" si="6"/>
        <v>33482</v>
      </c>
      <c r="B146" s="45">
        <v>252703</v>
      </c>
      <c r="C146" s="46">
        <v>254280</v>
      </c>
      <c r="D146" s="47">
        <v>251084</v>
      </c>
      <c r="E146" s="52">
        <v>247681</v>
      </c>
      <c r="F146" s="48">
        <f t="shared" si="8"/>
        <v>254428</v>
      </c>
      <c r="G146" s="49">
        <f>AVERAGE(F144:F146)</f>
        <v>254119.66666666666</v>
      </c>
      <c r="H146" s="51">
        <f>+G146/1000</f>
        <v>254.11966666666666</v>
      </c>
      <c r="I146" s="43"/>
      <c r="J146" s="43"/>
      <c r="K146" s="32"/>
      <c r="L146" s="32"/>
      <c r="M146" s="37">
        <v>254280</v>
      </c>
      <c r="N146" s="44">
        <f t="shared" si="7"/>
        <v>-148</v>
      </c>
      <c r="O146" s="35"/>
      <c r="P146" s="32"/>
      <c r="Q146" s="50"/>
      <c r="R146" s="37"/>
      <c r="S146" s="37"/>
      <c r="T146" s="37"/>
      <c r="U146" s="37"/>
      <c r="V146" s="37"/>
      <c r="W146" s="37"/>
      <c r="X146" s="37"/>
      <c r="Y146" s="37"/>
    </row>
    <row r="147" spans="1:25" s="33" customFormat="1" ht="14.25" x14ac:dyDescent="0.2">
      <c r="A147" s="38">
        <f t="shared" si="6"/>
        <v>33512</v>
      </c>
      <c r="B147" s="45">
        <v>252972</v>
      </c>
      <c r="C147" s="46">
        <v>254576</v>
      </c>
      <c r="D147" s="47">
        <v>251363</v>
      </c>
      <c r="E147" s="52">
        <v>247955</v>
      </c>
      <c r="F147" s="48">
        <f t="shared" si="8"/>
        <v>254708.5</v>
      </c>
      <c r="G147" s="49"/>
      <c r="H147" s="51"/>
      <c r="I147" s="43"/>
      <c r="J147" s="43"/>
      <c r="K147" s="32"/>
      <c r="L147" s="32"/>
      <c r="M147" s="37">
        <v>254576</v>
      </c>
      <c r="N147" s="44">
        <f t="shared" si="7"/>
        <v>-132.5</v>
      </c>
      <c r="O147" s="35"/>
      <c r="P147" s="32"/>
      <c r="Q147" s="50"/>
      <c r="R147" s="37"/>
      <c r="S147" s="37"/>
      <c r="T147" s="37"/>
      <c r="U147" s="37"/>
      <c r="V147" s="37"/>
      <c r="W147" s="37"/>
      <c r="X147" s="37"/>
      <c r="Y147" s="37"/>
    </row>
    <row r="148" spans="1:25" s="33" customFormat="1" ht="14.25" x14ac:dyDescent="0.2">
      <c r="A148" s="38">
        <f t="shared" si="6"/>
        <v>33543</v>
      </c>
      <c r="B148" s="45">
        <v>253214</v>
      </c>
      <c r="C148" s="46">
        <v>254841</v>
      </c>
      <c r="D148" s="47">
        <v>251607</v>
      </c>
      <c r="E148" s="52">
        <v>248195</v>
      </c>
      <c r="F148" s="48">
        <f t="shared" si="8"/>
        <v>254965</v>
      </c>
      <c r="G148" s="49"/>
      <c r="H148" s="51"/>
      <c r="I148" s="43"/>
      <c r="J148" s="43"/>
      <c r="K148" s="32"/>
      <c r="L148" s="32"/>
      <c r="M148" s="37">
        <v>254841</v>
      </c>
      <c r="N148" s="44">
        <f t="shared" si="7"/>
        <v>-124</v>
      </c>
      <c r="O148" s="35"/>
      <c r="P148" s="32"/>
      <c r="Q148" s="50"/>
      <c r="R148" s="37"/>
      <c r="S148" s="37"/>
      <c r="T148" s="37"/>
      <c r="U148" s="37"/>
      <c r="V148" s="37"/>
      <c r="W148" s="37"/>
      <c r="X148" s="37"/>
      <c r="Y148" s="37"/>
    </row>
    <row r="149" spans="1:25" s="33" customFormat="1" ht="14.25" x14ac:dyDescent="0.2">
      <c r="A149" s="38">
        <f t="shared" si="6"/>
        <v>33573</v>
      </c>
      <c r="B149" s="45">
        <v>253419</v>
      </c>
      <c r="C149" s="46">
        <v>255089</v>
      </c>
      <c r="D149" s="47">
        <v>251814</v>
      </c>
      <c r="E149" s="52">
        <v>248399</v>
      </c>
      <c r="F149" s="48">
        <f t="shared" si="8"/>
        <v>255210</v>
      </c>
      <c r="G149" s="49">
        <f>AVERAGE(F147:F149)</f>
        <v>254961.16666666666</v>
      </c>
      <c r="H149" s="51">
        <f>+G149/1000</f>
        <v>254.96116666666666</v>
      </c>
      <c r="I149" s="43"/>
      <c r="J149" s="43"/>
      <c r="K149" s="32"/>
      <c r="L149" s="32"/>
      <c r="M149" s="37">
        <v>255089</v>
      </c>
      <c r="N149" s="44">
        <f t="shared" si="7"/>
        <v>-121</v>
      </c>
      <c r="O149" s="35"/>
      <c r="P149" s="32"/>
      <c r="Q149" s="50"/>
      <c r="R149" s="37"/>
      <c r="S149" s="37"/>
      <c r="T149" s="37"/>
      <c r="U149" s="37"/>
      <c r="V149" s="37"/>
      <c r="W149" s="37"/>
      <c r="X149" s="37"/>
      <c r="Y149" s="37"/>
    </row>
    <row r="150" spans="1:25" s="33" customFormat="1" ht="14.25" x14ac:dyDescent="0.2">
      <c r="A150" s="38">
        <f t="shared" si="6"/>
        <v>33604</v>
      </c>
      <c r="B150" s="45">
        <v>252620</v>
      </c>
      <c r="C150" s="46">
        <v>255331</v>
      </c>
      <c r="D150" s="47">
        <v>252028</v>
      </c>
      <c r="E150" s="52">
        <v>248612</v>
      </c>
      <c r="F150" s="48">
        <f t="shared" si="8"/>
        <v>255453.5</v>
      </c>
      <c r="G150" s="49"/>
      <c r="H150" s="51"/>
      <c r="I150" s="43"/>
      <c r="J150" s="43"/>
      <c r="K150" s="32"/>
      <c r="L150" s="32"/>
      <c r="M150" s="37">
        <v>255331</v>
      </c>
      <c r="N150" s="44">
        <f t="shared" si="7"/>
        <v>-122.5</v>
      </c>
      <c r="O150" s="35"/>
      <c r="P150" s="32"/>
      <c r="Q150" s="50"/>
      <c r="R150" s="37"/>
      <c r="S150" s="37"/>
      <c r="T150" s="37"/>
      <c r="U150" s="37"/>
      <c r="V150" s="37"/>
      <c r="W150" s="37"/>
      <c r="X150" s="37"/>
      <c r="Y150" s="37"/>
    </row>
    <row r="151" spans="1:25" s="33" customFormat="1" ht="14.25" x14ac:dyDescent="0.2">
      <c r="A151" s="38">
        <f t="shared" si="6"/>
        <v>33635</v>
      </c>
      <c r="B151" s="45">
        <v>253809</v>
      </c>
      <c r="C151" s="46">
        <v>255576</v>
      </c>
      <c r="D151" s="47">
        <v>252217</v>
      </c>
      <c r="E151" s="52">
        <v>248798</v>
      </c>
      <c r="F151" s="48">
        <f t="shared" si="8"/>
        <v>255712</v>
      </c>
      <c r="G151" s="49"/>
      <c r="H151" s="51"/>
      <c r="I151" s="43"/>
      <c r="J151" s="43"/>
      <c r="K151" s="32"/>
      <c r="L151" s="32"/>
      <c r="M151" s="37">
        <v>255576</v>
      </c>
      <c r="N151" s="44">
        <f t="shared" si="7"/>
        <v>-136</v>
      </c>
      <c r="O151" s="35"/>
      <c r="P151" s="32"/>
      <c r="Q151" s="50"/>
      <c r="R151" s="37"/>
      <c r="S151" s="37"/>
      <c r="T151" s="37"/>
      <c r="U151" s="37"/>
      <c r="V151" s="37"/>
      <c r="W151" s="37"/>
      <c r="X151" s="37"/>
      <c r="Y151" s="37"/>
    </row>
    <row r="152" spans="1:25" s="33" customFormat="1" ht="14.25" x14ac:dyDescent="0.2">
      <c r="A152" s="38">
        <f t="shared" si="6"/>
        <v>33664</v>
      </c>
      <c r="B152" s="45">
        <v>254020</v>
      </c>
      <c r="C152" s="46">
        <v>255848</v>
      </c>
      <c r="D152" s="47">
        <v>252434</v>
      </c>
      <c r="E152" s="52">
        <v>249013</v>
      </c>
      <c r="F152" s="48">
        <f t="shared" si="8"/>
        <v>255993.5</v>
      </c>
      <c r="G152" s="49">
        <f>AVERAGE(F150:F152)</f>
        <v>255719.66666666666</v>
      </c>
      <c r="H152" s="51">
        <f>+G152/1000</f>
        <v>255.71966666666665</v>
      </c>
      <c r="I152" s="43"/>
      <c r="J152" s="43"/>
      <c r="K152" s="32"/>
      <c r="L152" s="32"/>
      <c r="M152" s="37">
        <v>255848</v>
      </c>
      <c r="N152" s="44">
        <f t="shared" si="7"/>
        <v>-145.5</v>
      </c>
      <c r="O152" s="35"/>
      <c r="P152" s="32"/>
      <c r="Q152" s="50"/>
      <c r="R152" s="37"/>
      <c r="S152" s="37"/>
      <c r="T152" s="37"/>
      <c r="U152" s="37"/>
      <c r="V152" s="37"/>
      <c r="W152" s="37"/>
      <c r="X152" s="37"/>
      <c r="Y152" s="37"/>
    </row>
    <row r="153" spans="1:25" s="33" customFormat="1" ht="14.25" x14ac:dyDescent="0.2">
      <c r="A153" s="38">
        <f t="shared" si="6"/>
        <v>33695</v>
      </c>
      <c r="B153" s="45">
        <v>254263</v>
      </c>
      <c r="C153" s="46">
        <v>256139</v>
      </c>
      <c r="D153" s="47">
        <v>252680</v>
      </c>
      <c r="E153" s="52">
        <v>249255</v>
      </c>
      <c r="F153" s="48">
        <f t="shared" si="8"/>
        <v>256288</v>
      </c>
      <c r="G153" s="49"/>
      <c r="H153" s="42"/>
      <c r="I153" s="43"/>
      <c r="J153" s="43"/>
      <c r="K153" s="32"/>
      <c r="L153" s="32"/>
      <c r="M153" s="37">
        <v>256139</v>
      </c>
      <c r="N153" s="44">
        <f t="shared" si="7"/>
        <v>-149</v>
      </c>
      <c r="O153" s="35"/>
      <c r="P153" s="32"/>
      <c r="Q153" s="50"/>
      <c r="R153" s="37"/>
      <c r="S153" s="37"/>
      <c r="T153" s="37"/>
      <c r="U153" s="37"/>
      <c r="V153" s="37"/>
      <c r="W153" s="37"/>
      <c r="X153" s="37"/>
      <c r="Y153" s="37"/>
    </row>
    <row r="154" spans="1:25" s="33" customFormat="1" ht="14.25" x14ac:dyDescent="0.2">
      <c r="A154" s="38">
        <f t="shared" si="6"/>
        <v>33725</v>
      </c>
      <c r="B154" s="45">
        <v>254511</v>
      </c>
      <c r="C154" s="46">
        <v>256437</v>
      </c>
      <c r="D154" s="47">
        <v>252932</v>
      </c>
      <c r="E154" s="52">
        <v>249503</v>
      </c>
      <c r="F154" s="48">
        <f t="shared" si="8"/>
        <v>256589.5</v>
      </c>
      <c r="G154" s="49"/>
      <c r="H154" s="42"/>
      <c r="I154" s="43"/>
      <c r="J154" s="43"/>
      <c r="K154" s="32"/>
      <c r="L154" s="32"/>
      <c r="M154" s="37">
        <v>256437</v>
      </c>
      <c r="N154" s="44">
        <f t="shared" si="7"/>
        <v>-152.5</v>
      </c>
      <c r="O154" s="35"/>
      <c r="P154" s="32"/>
      <c r="Q154" s="50"/>
      <c r="R154" s="37"/>
      <c r="S154" s="37"/>
      <c r="T154" s="37"/>
      <c r="U154" s="37"/>
      <c r="V154" s="37"/>
      <c r="W154" s="37"/>
      <c r="X154" s="37"/>
      <c r="Y154" s="37"/>
    </row>
    <row r="155" spans="1:25" s="33" customFormat="1" ht="14.25" x14ac:dyDescent="0.2">
      <c r="A155" s="38">
        <f t="shared" si="6"/>
        <v>33756</v>
      </c>
      <c r="B155" s="45">
        <v>254769</v>
      </c>
      <c r="C155" s="46">
        <v>256742</v>
      </c>
      <c r="D155" s="47">
        <v>253191</v>
      </c>
      <c r="E155" s="52">
        <v>249757</v>
      </c>
      <c r="F155" s="48">
        <f t="shared" si="8"/>
        <v>256902.5</v>
      </c>
      <c r="G155" s="49">
        <f>AVERAGE(F153:F155)</f>
        <v>256593.33333333334</v>
      </c>
      <c r="H155" s="51">
        <f>+G155/1000</f>
        <v>256.59333333333336</v>
      </c>
      <c r="I155" s="43"/>
      <c r="J155" s="43"/>
      <c r="K155" s="32"/>
      <c r="L155" s="32"/>
      <c r="M155" s="37">
        <v>256742</v>
      </c>
      <c r="N155" s="44">
        <f t="shared" si="7"/>
        <v>-160.5</v>
      </c>
      <c r="O155" s="35"/>
      <c r="P155" s="32"/>
      <c r="Q155" s="50"/>
      <c r="R155" s="37"/>
      <c r="S155" s="37"/>
      <c r="T155" s="37"/>
      <c r="U155" s="37"/>
      <c r="V155" s="37"/>
      <c r="W155" s="37"/>
      <c r="X155" s="37"/>
      <c r="Y155" s="37"/>
    </row>
    <row r="156" spans="1:25" s="33" customFormat="1" ht="14.25" x14ac:dyDescent="0.2">
      <c r="A156" s="38">
        <f t="shared" si="6"/>
        <v>33786</v>
      </c>
      <c r="B156" s="45">
        <v>255030</v>
      </c>
      <c r="C156" s="46">
        <v>257063</v>
      </c>
      <c r="D156" s="47">
        <v>253445</v>
      </c>
      <c r="E156" s="52">
        <v>250007</v>
      </c>
      <c r="F156" s="48">
        <f t="shared" si="8"/>
        <v>257226.5</v>
      </c>
      <c r="G156" s="49"/>
      <c r="H156" s="51"/>
      <c r="I156" s="43"/>
      <c r="J156" s="43"/>
      <c r="K156" s="32"/>
      <c r="L156" s="32"/>
      <c r="M156" s="37">
        <v>257063</v>
      </c>
      <c r="N156" s="44">
        <f t="shared" si="7"/>
        <v>-163.5</v>
      </c>
      <c r="O156" s="35"/>
      <c r="P156" s="32"/>
      <c r="Q156" s="50"/>
      <c r="R156" s="37"/>
      <c r="S156" s="37"/>
      <c r="T156" s="37"/>
      <c r="U156" s="37"/>
      <c r="V156" s="37"/>
      <c r="W156" s="37"/>
      <c r="X156" s="37"/>
      <c r="Y156" s="37"/>
    </row>
    <row r="157" spans="1:25" s="33" customFormat="1" ht="14.25" x14ac:dyDescent="0.2">
      <c r="A157" s="38">
        <f t="shared" si="6"/>
        <v>33817</v>
      </c>
      <c r="B157" s="45">
        <v>255320</v>
      </c>
      <c r="C157" s="46">
        <v>257390</v>
      </c>
      <c r="D157" s="47">
        <v>253742</v>
      </c>
      <c r="E157" s="52">
        <v>250299</v>
      </c>
      <c r="F157" s="48">
        <f t="shared" si="8"/>
        <v>257547</v>
      </c>
      <c r="G157" s="49"/>
      <c r="H157" s="51"/>
      <c r="I157" s="43"/>
      <c r="J157" s="43"/>
      <c r="K157" s="32"/>
      <c r="L157" s="32"/>
      <c r="M157" s="37">
        <v>257390</v>
      </c>
      <c r="N157" s="44">
        <f t="shared" si="7"/>
        <v>-157</v>
      </c>
      <c r="O157" s="35"/>
      <c r="P157" s="32"/>
      <c r="Q157" s="50"/>
      <c r="R157" s="37"/>
      <c r="S157" s="37"/>
      <c r="T157" s="37"/>
      <c r="U157" s="37"/>
      <c r="V157" s="37"/>
      <c r="W157" s="37"/>
      <c r="X157" s="37"/>
      <c r="Y157" s="37"/>
    </row>
    <row r="158" spans="1:25" s="33" customFormat="1" ht="14.25" x14ac:dyDescent="0.2">
      <c r="A158" s="38">
        <f t="shared" si="6"/>
        <v>33848</v>
      </c>
      <c r="B158" s="45">
        <v>255591</v>
      </c>
      <c r="C158" s="46">
        <v>257704</v>
      </c>
      <c r="D158" s="47">
        <v>254030</v>
      </c>
      <c r="E158" s="52">
        <v>250582</v>
      </c>
      <c r="F158" s="48">
        <f t="shared" si="8"/>
        <v>257854</v>
      </c>
      <c r="G158" s="49">
        <f>AVERAGE(F156:F158)</f>
        <v>257542.5</v>
      </c>
      <c r="H158" s="51">
        <f>+G158/1000</f>
        <v>257.54250000000002</v>
      </c>
      <c r="I158" s="43"/>
      <c r="J158" s="43"/>
      <c r="K158" s="32"/>
      <c r="L158" s="32"/>
      <c r="M158" s="37">
        <v>257704</v>
      </c>
      <c r="N158" s="44">
        <f t="shared" si="7"/>
        <v>-150</v>
      </c>
      <c r="O158" s="35"/>
      <c r="P158" s="32"/>
      <c r="Q158" s="50"/>
      <c r="R158" s="37"/>
      <c r="S158" s="37"/>
      <c r="T158" s="37"/>
      <c r="U158" s="37"/>
      <c r="V158" s="37"/>
      <c r="W158" s="37"/>
      <c r="X158" s="37"/>
      <c r="Y158" s="37"/>
    </row>
    <row r="159" spans="1:25" s="33" customFormat="1" ht="14.25" x14ac:dyDescent="0.2">
      <c r="A159" s="38">
        <f t="shared" si="6"/>
        <v>33878</v>
      </c>
      <c r="B159" s="45">
        <v>255855</v>
      </c>
      <c r="C159" s="46">
        <v>258004</v>
      </c>
      <c r="D159" s="47">
        <v>254318</v>
      </c>
      <c r="E159" s="52">
        <v>250864</v>
      </c>
      <c r="F159" s="48">
        <f t="shared" si="8"/>
        <v>258142</v>
      </c>
      <c r="G159" s="49"/>
      <c r="H159" s="51"/>
      <c r="I159" s="43"/>
      <c r="J159" s="43"/>
      <c r="K159" s="32"/>
      <c r="L159" s="32"/>
      <c r="M159" s="37">
        <v>258004</v>
      </c>
      <c r="N159" s="44">
        <f t="shared" si="7"/>
        <v>-138</v>
      </c>
      <c r="O159" s="35"/>
      <c r="P159" s="32"/>
      <c r="Q159" s="50"/>
      <c r="R159" s="37"/>
      <c r="S159" s="37"/>
      <c r="T159" s="37"/>
      <c r="U159" s="37"/>
      <c r="V159" s="37"/>
      <c r="W159" s="37"/>
      <c r="X159" s="37"/>
      <c r="Y159" s="37"/>
    </row>
    <row r="160" spans="1:25" s="33" customFormat="1" ht="14.25" x14ac:dyDescent="0.2">
      <c r="A160" s="38">
        <f t="shared" si="6"/>
        <v>33909</v>
      </c>
      <c r="B160" s="45">
        <v>256091</v>
      </c>
      <c r="C160" s="46">
        <v>258280</v>
      </c>
      <c r="D160" s="47">
        <v>254565</v>
      </c>
      <c r="E160" s="52">
        <v>251107</v>
      </c>
      <c r="F160" s="48">
        <f t="shared" si="8"/>
        <v>258413</v>
      </c>
      <c r="G160" s="49"/>
      <c r="H160" s="51"/>
      <c r="I160" s="43"/>
      <c r="J160" s="43"/>
      <c r="K160" s="32"/>
      <c r="L160" s="32"/>
      <c r="M160" s="37">
        <v>258280</v>
      </c>
      <c r="N160" s="44">
        <f t="shared" si="7"/>
        <v>-133</v>
      </c>
      <c r="O160" s="35"/>
      <c r="P160" s="32"/>
      <c r="Q160" s="50"/>
      <c r="R160" s="37"/>
      <c r="S160" s="37"/>
      <c r="T160" s="37"/>
      <c r="U160" s="37"/>
      <c r="V160" s="37"/>
      <c r="W160" s="37"/>
      <c r="X160" s="37"/>
      <c r="Y160" s="37"/>
    </row>
    <row r="161" spans="1:25" s="33" customFormat="1" ht="14.25" x14ac:dyDescent="0.2">
      <c r="A161" s="38">
        <f t="shared" si="6"/>
        <v>33939</v>
      </c>
      <c r="B161" s="45">
        <v>256304</v>
      </c>
      <c r="C161" s="46">
        <v>258546</v>
      </c>
      <c r="D161" s="47">
        <v>254784</v>
      </c>
      <c r="E161" s="52">
        <v>251323</v>
      </c>
      <c r="F161" s="48">
        <f t="shared" si="8"/>
        <v>258672.5</v>
      </c>
      <c r="G161" s="49">
        <f>AVERAGE(F159:F161)</f>
        <v>258409.16666666666</v>
      </c>
      <c r="H161" s="51">
        <f>+G161/1000</f>
        <v>258.40916666666664</v>
      </c>
      <c r="I161" s="43"/>
      <c r="J161" s="43"/>
      <c r="K161" s="32"/>
      <c r="L161" s="32"/>
      <c r="M161" s="37">
        <v>258546</v>
      </c>
      <c r="N161" s="44">
        <f t="shared" si="7"/>
        <v>-126.5</v>
      </c>
      <c r="O161" s="35"/>
      <c r="P161" s="32"/>
      <c r="Q161" s="50"/>
      <c r="R161" s="37"/>
      <c r="S161" s="37"/>
      <c r="T161" s="37"/>
      <c r="U161" s="37"/>
      <c r="V161" s="37"/>
      <c r="W161" s="37"/>
      <c r="X161" s="37"/>
      <c r="Y161" s="37"/>
    </row>
    <row r="162" spans="1:25" s="33" customFormat="1" ht="14.25" x14ac:dyDescent="0.2">
      <c r="A162" s="38">
        <f t="shared" si="6"/>
        <v>33970</v>
      </c>
      <c r="B162" s="45">
        <v>256516</v>
      </c>
      <c r="C162" s="46">
        <v>258799</v>
      </c>
      <c r="D162" s="47">
        <v>255014</v>
      </c>
      <c r="E162" s="52">
        <v>251550</v>
      </c>
      <c r="F162" s="48">
        <f t="shared" si="8"/>
        <v>258917.5</v>
      </c>
      <c r="G162" s="49"/>
      <c r="H162" s="51"/>
      <c r="I162" s="43"/>
      <c r="J162" s="43"/>
      <c r="K162" s="32"/>
      <c r="L162" s="32"/>
      <c r="M162" s="37">
        <v>258799</v>
      </c>
      <c r="N162" s="44">
        <f t="shared" si="7"/>
        <v>-118.5</v>
      </c>
      <c r="O162" s="35"/>
      <c r="P162" s="32"/>
      <c r="Q162" s="50"/>
      <c r="R162" s="37"/>
      <c r="S162" s="37"/>
      <c r="T162" s="37"/>
      <c r="U162" s="37"/>
      <c r="V162" s="37"/>
      <c r="W162" s="37"/>
      <c r="X162" s="37"/>
      <c r="Y162" s="37"/>
    </row>
    <row r="163" spans="1:25" s="33" customFormat="1" ht="14.25" x14ac:dyDescent="0.2">
      <c r="A163" s="38">
        <f t="shared" si="6"/>
        <v>34001</v>
      </c>
      <c r="B163" s="45">
        <v>256701</v>
      </c>
      <c r="C163" s="46">
        <v>259036</v>
      </c>
      <c r="D163" s="47">
        <v>255210</v>
      </c>
      <c r="E163" s="52">
        <v>251744</v>
      </c>
      <c r="F163" s="48">
        <f t="shared" si="8"/>
        <v>259159.5</v>
      </c>
      <c r="G163" s="49"/>
      <c r="H163" s="51"/>
      <c r="I163" s="43"/>
      <c r="J163" s="43"/>
      <c r="K163" s="32"/>
      <c r="L163" s="32"/>
      <c r="M163" s="37">
        <v>259036</v>
      </c>
      <c r="N163" s="44">
        <f t="shared" si="7"/>
        <v>-123.5</v>
      </c>
      <c r="O163" s="35"/>
      <c r="P163" s="32"/>
      <c r="Q163" s="50"/>
      <c r="R163" s="37"/>
      <c r="S163" s="37"/>
      <c r="T163" s="37"/>
      <c r="U163" s="37"/>
      <c r="V163" s="37"/>
      <c r="W163" s="37"/>
      <c r="X163" s="37"/>
      <c r="Y163" s="37"/>
    </row>
    <row r="164" spans="1:25" s="33" customFormat="1" ht="14.25" x14ac:dyDescent="0.2">
      <c r="A164" s="38">
        <f t="shared" si="6"/>
        <v>34029</v>
      </c>
      <c r="B164" s="45">
        <v>256888</v>
      </c>
      <c r="C164" s="46">
        <v>259283</v>
      </c>
      <c r="D164" s="47">
        <v>255402</v>
      </c>
      <c r="E164" s="52">
        <v>251934</v>
      </c>
      <c r="F164" s="48">
        <f t="shared" si="8"/>
        <v>259415</v>
      </c>
      <c r="G164" s="49">
        <f>AVERAGE(F162:F164)</f>
        <v>259164</v>
      </c>
      <c r="H164" s="51">
        <f>+G164/1000</f>
        <v>259.16399999999999</v>
      </c>
      <c r="I164" s="43"/>
      <c r="J164" s="43"/>
      <c r="K164" s="32"/>
      <c r="L164" s="32"/>
      <c r="M164" s="37">
        <v>259283</v>
      </c>
      <c r="N164" s="44">
        <f t="shared" si="7"/>
        <v>-132</v>
      </c>
      <c r="O164" s="35"/>
      <c r="P164" s="32"/>
      <c r="Q164" s="50"/>
      <c r="R164" s="37"/>
      <c r="S164" s="37"/>
      <c r="T164" s="37"/>
      <c r="U164" s="37"/>
      <c r="V164" s="37"/>
      <c r="W164" s="37"/>
      <c r="X164" s="37"/>
      <c r="Y164" s="37"/>
    </row>
    <row r="165" spans="1:25" s="33" customFormat="1" ht="14.25" x14ac:dyDescent="0.2">
      <c r="A165" s="38">
        <f t="shared" si="6"/>
        <v>34060</v>
      </c>
      <c r="B165" s="45">
        <v>257096</v>
      </c>
      <c r="C165" s="46">
        <v>259547</v>
      </c>
      <c r="D165" s="47">
        <v>255618</v>
      </c>
      <c r="E165" s="52">
        <v>252149</v>
      </c>
      <c r="F165" s="48">
        <f t="shared" si="8"/>
        <v>259684.5</v>
      </c>
      <c r="G165" s="49"/>
      <c r="H165" s="42"/>
      <c r="I165" s="43"/>
      <c r="J165" s="43"/>
      <c r="K165" s="32"/>
      <c r="L165" s="32"/>
      <c r="M165" s="37">
        <v>259547</v>
      </c>
      <c r="N165" s="44">
        <f t="shared" si="7"/>
        <v>-137.5</v>
      </c>
      <c r="O165" s="35"/>
      <c r="P165" s="32"/>
      <c r="Q165" s="50"/>
      <c r="R165" s="37"/>
      <c r="S165" s="37"/>
      <c r="T165" s="37"/>
      <c r="U165" s="37"/>
      <c r="V165" s="37"/>
      <c r="W165" s="37"/>
      <c r="X165" s="37"/>
      <c r="Y165" s="37"/>
    </row>
    <row r="166" spans="1:25" s="33" customFormat="1" ht="14.25" x14ac:dyDescent="0.2">
      <c r="A166" s="38">
        <f t="shared" si="6"/>
        <v>34090</v>
      </c>
      <c r="B166" s="45">
        <v>257311</v>
      </c>
      <c r="C166" s="46">
        <v>259822</v>
      </c>
      <c r="D166" s="47">
        <v>255842</v>
      </c>
      <c r="E166" s="52">
        <v>252370</v>
      </c>
      <c r="F166" s="48">
        <f t="shared" si="8"/>
        <v>259965.5</v>
      </c>
      <c r="G166" s="49"/>
      <c r="H166" s="42"/>
      <c r="I166" s="43"/>
      <c r="J166" s="43"/>
      <c r="K166" s="32"/>
      <c r="L166" s="32"/>
      <c r="M166" s="37">
        <v>259822</v>
      </c>
      <c r="N166" s="44">
        <f t="shared" si="7"/>
        <v>-143.5</v>
      </c>
      <c r="O166" s="35"/>
      <c r="P166" s="32"/>
      <c r="Q166" s="50"/>
      <c r="R166" s="37"/>
      <c r="S166" s="37"/>
      <c r="T166" s="37"/>
      <c r="U166" s="37"/>
      <c r="V166" s="37"/>
      <c r="W166" s="37"/>
      <c r="X166" s="37"/>
      <c r="Y166" s="37"/>
    </row>
    <row r="167" spans="1:25" s="33" customFormat="1" ht="14.25" x14ac:dyDescent="0.2">
      <c r="A167" s="38">
        <f t="shared" si="6"/>
        <v>34121</v>
      </c>
      <c r="B167" s="45">
        <v>257542</v>
      </c>
      <c r="C167" s="46">
        <v>260109</v>
      </c>
      <c r="D167" s="47">
        <v>256078</v>
      </c>
      <c r="E167" s="52">
        <v>252601</v>
      </c>
      <c r="F167" s="48">
        <f t="shared" si="8"/>
        <v>260260</v>
      </c>
      <c r="G167" s="49">
        <f>AVERAGE(F165:F167)</f>
        <v>259970</v>
      </c>
      <c r="H167" s="51">
        <f>+G167/1000</f>
        <v>259.97000000000003</v>
      </c>
      <c r="I167" s="43"/>
      <c r="J167" s="43"/>
      <c r="K167" s="32"/>
      <c r="L167" s="32"/>
      <c r="M167" s="37">
        <v>260109</v>
      </c>
      <c r="N167" s="44">
        <f t="shared" si="7"/>
        <v>-151</v>
      </c>
      <c r="O167" s="35"/>
      <c r="P167" s="32"/>
      <c r="Q167" s="50"/>
      <c r="R167" s="37"/>
      <c r="S167" s="37"/>
      <c r="T167" s="37"/>
      <c r="U167" s="37"/>
      <c r="V167" s="37"/>
      <c r="W167" s="37"/>
      <c r="X167" s="37"/>
      <c r="Y167" s="37"/>
    </row>
    <row r="168" spans="1:25" s="33" customFormat="1" ht="14.25" x14ac:dyDescent="0.2">
      <c r="A168" s="38">
        <f t="shared" si="6"/>
        <v>34151</v>
      </c>
      <c r="B168" s="45">
        <v>257783</v>
      </c>
      <c r="C168" s="46">
        <v>260411</v>
      </c>
      <c r="D168" s="47">
        <v>256310</v>
      </c>
      <c r="E168" s="52">
        <v>252830</v>
      </c>
      <c r="F168" s="48">
        <f t="shared" si="8"/>
        <v>260564</v>
      </c>
      <c r="G168" s="49"/>
      <c r="H168" s="51"/>
      <c r="I168" s="43"/>
      <c r="J168" s="43"/>
      <c r="K168" s="32"/>
      <c r="L168" s="32"/>
      <c r="M168" s="37">
        <v>260411</v>
      </c>
      <c r="N168" s="44">
        <f t="shared" si="7"/>
        <v>-153</v>
      </c>
      <c r="O168" s="35"/>
      <c r="P168" s="32"/>
      <c r="Q168" s="50"/>
      <c r="R168" s="37"/>
      <c r="S168" s="37"/>
      <c r="T168" s="37"/>
      <c r="U168" s="37"/>
      <c r="V168" s="37"/>
      <c r="W168" s="37"/>
      <c r="X168" s="37"/>
      <c r="Y168" s="37"/>
    </row>
    <row r="169" spans="1:25" s="33" customFormat="1" ht="14.25" x14ac:dyDescent="0.2">
      <c r="A169" s="38">
        <f t="shared" si="6"/>
        <v>34182</v>
      </c>
      <c r="B169" s="45">
        <v>258041</v>
      </c>
      <c r="C169" s="46">
        <v>260717</v>
      </c>
      <c r="D169" s="47">
        <v>256569</v>
      </c>
      <c r="E169" s="52">
        <v>253084</v>
      </c>
      <c r="F169" s="48">
        <f t="shared" si="8"/>
        <v>260866</v>
      </c>
      <c r="G169" s="49"/>
      <c r="H169" s="51"/>
      <c r="I169" s="43"/>
      <c r="J169" s="43"/>
      <c r="K169" s="32"/>
      <c r="L169" s="32"/>
      <c r="M169" s="37">
        <v>260717</v>
      </c>
      <c r="N169" s="44">
        <f t="shared" si="7"/>
        <v>-149</v>
      </c>
      <c r="O169" s="35"/>
      <c r="P169" s="32"/>
      <c r="Q169" s="50"/>
      <c r="R169" s="37"/>
      <c r="S169" s="37"/>
      <c r="T169" s="37"/>
      <c r="U169" s="37"/>
      <c r="V169" s="37"/>
      <c r="W169" s="37"/>
      <c r="X169" s="37"/>
      <c r="Y169" s="37"/>
    </row>
    <row r="170" spans="1:25" s="33" customFormat="1" ht="14.25" x14ac:dyDescent="0.2">
      <c r="A170" s="38">
        <f t="shared" si="6"/>
        <v>34213</v>
      </c>
      <c r="B170" s="45">
        <v>258289</v>
      </c>
      <c r="C170" s="46">
        <v>261015</v>
      </c>
      <c r="D170" s="47">
        <v>256823</v>
      </c>
      <c r="E170" s="52">
        <v>253334</v>
      </c>
      <c r="F170" s="48">
        <f t="shared" si="8"/>
        <v>261154.5</v>
      </c>
      <c r="G170" s="49">
        <f>AVERAGE(F168:F170)</f>
        <v>260861.5</v>
      </c>
      <c r="H170" s="51">
        <f>+G170/1000</f>
        <v>260.86149999999998</v>
      </c>
      <c r="I170" s="43"/>
      <c r="J170" s="43"/>
      <c r="K170" s="32"/>
      <c r="L170" s="32"/>
      <c r="M170" s="37">
        <v>261015</v>
      </c>
      <c r="N170" s="44">
        <f t="shared" si="7"/>
        <v>-139.5</v>
      </c>
      <c r="O170" s="35"/>
      <c r="P170" s="32"/>
      <c r="Q170" s="50"/>
      <c r="R170" s="37"/>
      <c r="S170" s="37"/>
      <c r="T170" s="37"/>
      <c r="U170" s="37"/>
      <c r="V170" s="37"/>
      <c r="W170" s="37"/>
      <c r="X170" s="37"/>
      <c r="Y170" s="37"/>
    </row>
    <row r="171" spans="1:25" s="33" customFormat="1" ht="14.25" x14ac:dyDescent="0.2">
      <c r="A171" s="38">
        <f t="shared" si="6"/>
        <v>34243</v>
      </c>
      <c r="B171" s="45">
        <v>258534</v>
      </c>
      <c r="C171" s="46">
        <v>261294</v>
      </c>
      <c r="D171" s="47">
        <v>257074</v>
      </c>
      <c r="E171" s="52">
        <v>253580</v>
      </c>
      <c r="F171" s="48">
        <f t="shared" si="8"/>
        <v>261422</v>
      </c>
      <c r="G171" s="49"/>
      <c r="H171" s="51"/>
      <c r="I171" s="43"/>
      <c r="J171" s="43"/>
      <c r="K171" s="32"/>
      <c r="L171" s="32"/>
      <c r="M171" s="37">
        <v>261294</v>
      </c>
      <c r="N171" s="44">
        <f t="shared" si="7"/>
        <v>-128</v>
      </c>
      <c r="O171" s="35"/>
      <c r="P171" s="32"/>
      <c r="Q171" s="50"/>
      <c r="R171" s="37"/>
      <c r="S171" s="37"/>
      <c r="T171" s="37"/>
      <c r="U171" s="37"/>
      <c r="V171" s="37"/>
      <c r="W171" s="37"/>
      <c r="X171" s="37"/>
      <c r="Y171" s="37"/>
    </row>
    <row r="172" spans="1:25" s="33" customFormat="1" ht="14.25" x14ac:dyDescent="0.2">
      <c r="A172" s="38">
        <f t="shared" si="6"/>
        <v>34274</v>
      </c>
      <c r="B172" s="45">
        <v>258743</v>
      </c>
      <c r="C172" s="46">
        <v>261550</v>
      </c>
      <c r="D172" s="47">
        <v>257294</v>
      </c>
      <c r="E172" s="52">
        <v>253797</v>
      </c>
      <c r="F172" s="48">
        <f t="shared" si="8"/>
        <v>261673</v>
      </c>
      <c r="G172" s="49"/>
      <c r="H172" s="51"/>
      <c r="I172" s="43"/>
      <c r="J172" s="43"/>
      <c r="K172" s="32"/>
      <c r="L172" s="32"/>
      <c r="M172" s="37">
        <v>261550</v>
      </c>
      <c r="N172" s="44">
        <f t="shared" si="7"/>
        <v>-123</v>
      </c>
      <c r="O172" s="35"/>
      <c r="P172" s="32"/>
      <c r="Q172" s="50"/>
      <c r="R172" s="37"/>
      <c r="S172" s="37"/>
      <c r="T172" s="37"/>
      <c r="U172" s="37"/>
      <c r="V172" s="37"/>
      <c r="W172" s="37"/>
      <c r="X172" s="37"/>
      <c r="Y172" s="37"/>
    </row>
    <row r="173" spans="1:25" s="33" customFormat="1" ht="14.25" x14ac:dyDescent="0.2">
      <c r="A173" s="38">
        <f t="shared" si="6"/>
        <v>34304</v>
      </c>
      <c r="B173" s="45">
        <v>258939</v>
      </c>
      <c r="C173" s="46">
        <v>261796</v>
      </c>
      <c r="D173" s="47">
        <v>257496</v>
      </c>
      <c r="E173" s="52">
        <v>253996</v>
      </c>
      <c r="F173" s="48">
        <f t="shared" si="8"/>
        <v>261908.5</v>
      </c>
      <c r="G173" s="49">
        <f>AVERAGE(F171:F173)</f>
        <v>261667.83333333334</v>
      </c>
      <c r="H173" s="51">
        <f>+G173/1000</f>
        <v>261.66783333333336</v>
      </c>
      <c r="I173" s="43"/>
      <c r="J173" s="43"/>
      <c r="K173" s="32"/>
      <c r="L173" s="32"/>
      <c r="M173" s="37">
        <v>261796</v>
      </c>
      <c r="N173" s="44">
        <f t="shared" si="7"/>
        <v>-112.5</v>
      </c>
      <c r="O173" s="35"/>
      <c r="P173" s="32"/>
      <c r="Q173" s="50"/>
      <c r="R173" s="37"/>
      <c r="S173" s="37"/>
      <c r="T173" s="37"/>
      <c r="U173" s="37"/>
      <c r="V173" s="37"/>
      <c r="W173" s="37"/>
      <c r="X173" s="37"/>
      <c r="Y173" s="37"/>
    </row>
    <row r="174" spans="1:25" s="33" customFormat="1" ht="14.25" x14ac:dyDescent="0.2">
      <c r="A174" s="38">
        <f t="shared" si="6"/>
        <v>34335</v>
      </c>
      <c r="B174" s="45">
        <v>259131</v>
      </c>
      <c r="C174" s="46">
        <v>262021</v>
      </c>
      <c r="D174" s="47">
        <v>257698</v>
      </c>
      <c r="E174" s="52">
        <v>254197</v>
      </c>
      <c r="F174" s="48">
        <f t="shared" si="8"/>
        <v>262129</v>
      </c>
      <c r="G174" s="49"/>
      <c r="H174" s="51"/>
      <c r="I174" s="43"/>
      <c r="J174" s="43"/>
      <c r="K174" s="32"/>
      <c r="L174" s="32"/>
      <c r="M174" s="37">
        <v>262021</v>
      </c>
      <c r="N174" s="44">
        <f t="shared" si="7"/>
        <v>-108</v>
      </c>
      <c r="O174" s="35"/>
      <c r="P174" s="32"/>
      <c r="Q174" s="50"/>
      <c r="R174" s="37"/>
      <c r="S174" s="37"/>
      <c r="T174" s="37"/>
      <c r="U174" s="37"/>
      <c r="V174" s="37"/>
      <c r="W174" s="37"/>
      <c r="X174" s="37"/>
      <c r="Y174" s="37"/>
    </row>
    <row r="175" spans="1:25" s="33" customFormat="1" ht="14.25" x14ac:dyDescent="0.2">
      <c r="A175" s="38">
        <f t="shared" si="6"/>
        <v>34366</v>
      </c>
      <c r="B175" s="45">
        <v>259281</v>
      </c>
      <c r="C175" s="46">
        <v>262237</v>
      </c>
      <c r="D175" s="47">
        <v>257848</v>
      </c>
      <c r="E175" s="52">
        <v>254347</v>
      </c>
      <c r="F175" s="48">
        <f t="shared" si="8"/>
        <v>262364</v>
      </c>
      <c r="G175" s="49"/>
      <c r="H175" s="51"/>
      <c r="I175" s="43"/>
      <c r="J175" s="43"/>
      <c r="K175" s="32"/>
      <c r="L175" s="32"/>
      <c r="M175" s="37">
        <v>262237</v>
      </c>
      <c r="N175" s="44">
        <f t="shared" si="7"/>
        <v>-127</v>
      </c>
      <c r="O175" s="35"/>
      <c r="P175" s="32"/>
      <c r="Q175" s="50"/>
      <c r="R175" s="37"/>
      <c r="S175" s="37"/>
      <c r="T175" s="37"/>
      <c r="U175" s="37"/>
      <c r="V175" s="37"/>
      <c r="W175" s="37"/>
      <c r="X175" s="37"/>
      <c r="Y175" s="37"/>
    </row>
    <row r="176" spans="1:25" s="33" customFormat="1" ht="14.25" x14ac:dyDescent="0.2">
      <c r="A176" s="38">
        <f t="shared" si="6"/>
        <v>34394</v>
      </c>
      <c r="B176" s="45">
        <v>259460</v>
      </c>
      <c r="C176" s="46">
        <v>262491</v>
      </c>
      <c r="D176" s="47">
        <v>258032</v>
      </c>
      <c r="E176" s="52">
        <v>254530</v>
      </c>
      <c r="F176" s="48">
        <f t="shared" si="8"/>
        <v>262622.5</v>
      </c>
      <c r="G176" s="49">
        <f>AVERAGE(F174:F176)</f>
        <v>262371.83333333331</v>
      </c>
      <c r="H176" s="51">
        <f>+G176/1000</f>
        <v>262.37183333333331</v>
      </c>
      <c r="I176" s="43"/>
      <c r="J176" s="43"/>
      <c r="K176" s="32"/>
      <c r="L176" s="32"/>
      <c r="M176" s="37">
        <v>262491</v>
      </c>
      <c r="N176" s="44">
        <f t="shared" si="7"/>
        <v>-131.5</v>
      </c>
      <c r="O176" s="35"/>
      <c r="P176" s="32"/>
      <c r="Q176" s="50"/>
      <c r="R176" s="37"/>
      <c r="S176" s="37"/>
      <c r="T176" s="37"/>
      <c r="U176" s="37"/>
      <c r="V176" s="37"/>
      <c r="W176" s="37"/>
      <c r="X176" s="37"/>
      <c r="Y176" s="37"/>
    </row>
    <row r="177" spans="1:25" s="33" customFormat="1" ht="14.25" x14ac:dyDescent="0.2">
      <c r="A177" s="38">
        <f t="shared" si="6"/>
        <v>34425</v>
      </c>
      <c r="B177" s="45">
        <v>259686</v>
      </c>
      <c r="C177" s="46">
        <v>262754</v>
      </c>
      <c r="D177" s="47">
        <v>258263</v>
      </c>
      <c r="E177" s="52">
        <v>254758</v>
      </c>
      <c r="F177" s="48">
        <f t="shared" si="8"/>
        <v>262884</v>
      </c>
      <c r="G177" s="49"/>
      <c r="H177" s="42"/>
      <c r="I177" s="43"/>
      <c r="J177" s="43"/>
      <c r="K177" s="32"/>
      <c r="L177" s="32"/>
      <c r="M177" s="37">
        <v>262754</v>
      </c>
      <c r="N177" s="44">
        <f t="shared" si="7"/>
        <v>-130</v>
      </c>
      <c r="O177" s="35"/>
      <c r="P177" s="32"/>
      <c r="Q177" s="50"/>
      <c r="R177" s="37"/>
      <c r="S177" s="37"/>
      <c r="T177" s="37"/>
      <c r="U177" s="37"/>
      <c r="V177" s="37"/>
      <c r="W177" s="37"/>
      <c r="X177" s="37"/>
      <c r="Y177" s="37"/>
    </row>
    <row r="178" spans="1:25" s="33" customFormat="1" ht="14.25" x14ac:dyDescent="0.2">
      <c r="A178" s="38">
        <f t="shared" si="6"/>
        <v>34455</v>
      </c>
      <c r="B178" s="45">
        <v>259878</v>
      </c>
      <c r="C178" s="46">
        <v>263014</v>
      </c>
      <c r="D178" s="47">
        <v>258465</v>
      </c>
      <c r="E178" s="52">
        <v>254957</v>
      </c>
      <c r="F178" s="48">
        <f t="shared" si="8"/>
        <v>263154</v>
      </c>
      <c r="G178" s="49"/>
      <c r="H178" s="42"/>
      <c r="I178" s="43"/>
      <c r="J178" s="43"/>
      <c r="K178" s="32"/>
      <c r="L178" s="32"/>
      <c r="M178" s="37">
        <v>263014</v>
      </c>
      <c r="N178" s="44">
        <f t="shared" si="7"/>
        <v>-140</v>
      </c>
      <c r="O178" s="35"/>
      <c r="P178" s="32"/>
      <c r="Q178" s="50"/>
      <c r="R178" s="37"/>
      <c r="S178" s="37"/>
      <c r="T178" s="37"/>
      <c r="U178" s="37"/>
      <c r="V178" s="37"/>
      <c r="W178" s="37"/>
      <c r="X178" s="37"/>
      <c r="Y178" s="37"/>
    </row>
    <row r="179" spans="1:25" s="33" customFormat="1" ht="14.25" x14ac:dyDescent="0.2">
      <c r="A179" s="38">
        <f t="shared" si="6"/>
        <v>34486</v>
      </c>
      <c r="B179" s="45">
        <v>260098</v>
      </c>
      <c r="C179" s="46">
        <v>263294</v>
      </c>
      <c r="D179" s="47">
        <v>258691</v>
      </c>
      <c r="E179" s="52">
        <v>255179</v>
      </c>
      <c r="F179" s="48">
        <f t="shared" si="8"/>
        <v>263437</v>
      </c>
      <c r="G179" s="49">
        <f>AVERAGE(F177:F179)</f>
        <v>263158.33333333331</v>
      </c>
      <c r="H179" s="51">
        <f>+G179/1000</f>
        <v>263.1583333333333</v>
      </c>
      <c r="I179" s="43"/>
      <c r="J179" s="43"/>
      <c r="K179" s="32"/>
      <c r="L179" s="32"/>
      <c r="M179" s="37">
        <v>263294</v>
      </c>
      <c r="N179" s="44">
        <f t="shared" si="7"/>
        <v>-143</v>
      </c>
      <c r="O179" s="35"/>
      <c r="P179" s="32"/>
      <c r="Q179" s="50"/>
      <c r="R179" s="37"/>
      <c r="S179" s="37"/>
      <c r="T179" s="37"/>
      <c r="U179" s="37"/>
      <c r="V179" s="37"/>
      <c r="W179" s="37"/>
      <c r="X179" s="37"/>
      <c r="Y179" s="37"/>
    </row>
    <row r="180" spans="1:25" s="33" customFormat="1" ht="14.25" x14ac:dyDescent="0.2">
      <c r="A180" s="38">
        <f t="shared" si="6"/>
        <v>34516</v>
      </c>
      <c r="B180" s="45">
        <v>260327</v>
      </c>
      <c r="C180" s="46">
        <v>263580</v>
      </c>
      <c r="D180" s="47">
        <v>258915</v>
      </c>
      <c r="E180" s="52">
        <v>255400</v>
      </c>
      <c r="F180" s="48">
        <f t="shared" si="8"/>
        <v>263725.5</v>
      </c>
      <c r="G180" s="49"/>
      <c r="H180" s="51"/>
      <c r="I180" s="43"/>
      <c r="J180" s="43"/>
      <c r="K180" s="32"/>
      <c r="L180" s="32"/>
      <c r="M180" s="37">
        <v>263580</v>
      </c>
      <c r="N180" s="44">
        <f t="shared" si="7"/>
        <v>-145.5</v>
      </c>
      <c r="O180" s="35"/>
      <c r="P180" s="32"/>
      <c r="Q180" s="50"/>
      <c r="R180" s="37"/>
      <c r="S180" s="37"/>
      <c r="T180" s="37"/>
      <c r="U180" s="37"/>
      <c r="V180" s="37"/>
      <c r="W180" s="37"/>
      <c r="X180" s="37"/>
      <c r="Y180" s="37"/>
    </row>
    <row r="181" spans="1:25" s="33" customFormat="1" ht="14.25" x14ac:dyDescent="0.2">
      <c r="A181" s="38">
        <f t="shared" si="6"/>
        <v>34547</v>
      </c>
      <c r="B181" s="45">
        <v>260562</v>
      </c>
      <c r="C181" s="46">
        <v>263871</v>
      </c>
      <c r="D181" s="47">
        <v>259154</v>
      </c>
      <c r="E181" s="52">
        <v>255632</v>
      </c>
      <c r="F181" s="48">
        <f t="shared" si="8"/>
        <v>264015</v>
      </c>
      <c r="G181" s="49"/>
      <c r="H181" s="51"/>
      <c r="I181" s="43"/>
      <c r="J181" s="43"/>
      <c r="K181" s="32"/>
      <c r="L181" s="32"/>
      <c r="M181" s="37">
        <v>263871</v>
      </c>
      <c r="N181" s="44">
        <f t="shared" si="7"/>
        <v>-144</v>
      </c>
      <c r="O181" s="35"/>
      <c r="P181" s="32"/>
      <c r="Q181" s="50"/>
      <c r="R181" s="37"/>
      <c r="S181" s="37"/>
      <c r="T181" s="37"/>
      <c r="U181" s="37"/>
      <c r="V181" s="37"/>
      <c r="W181" s="37"/>
      <c r="X181" s="37"/>
      <c r="Y181" s="37"/>
    </row>
    <row r="182" spans="1:25" s="33" customFormat="1" ht="14.25" x14ac:dyDescent="0.2">
      <c r="A182" s="38">
        <f t="shared" si="6"/>
        <v>34578</v>
      </c>
      <c r="B182" s="45">
        <v>260802</v>
      </c>
      <c r="C182" s="46">
        <v>264159</v>
      </c>
      <c r="D182" s="47">
        <v>259399</v>
      </c>
      <c r="E182" s="52">
        <v>255871</v>
      </c>
      <c r="F182" s="48">
        <f t="shared" si="8"/>
        <v>264294.5</v>
      </c>
      <c r="G182" s="49">
        <f>AVERAGE(F180:F182)</f>
        <v>264011.66666666669</v>
      </c>
      <c r="H182" s="51">
        <f>+G182/1000</f>
        <v>264.01166666666671</v>
      </c>
      <c r="I182" s="43"/>
      <c r="J182" s="43"/>
      <c r="K182" s="32"/>
      <c r="L182" s="32"/>
      <c r="M182" s="37">
        <v>264159</v>
      </c>
      <c r="N182" s="44">
        <f t="shared" si="7"/>
        <v>-135.5</v>
      </c>
      <c r="O182" s="35"/>
      <c r="P182" s="32"/>
      <c r="Q182" s="50"/>
      <c r="R182" s="37"/>
      <c r="S182" s="37"/>
      <c r="T182" s="37"/>
      <c r="U182" s="37"/>
      <c r="V182" s="37"/>
      <c r="W182" s="37"/>
      <c r="X182" s="37"/>
      <c r="Y182" s="37"/>
    </row>
    <row r="183" spans="1:25" s="33" customFormat="1" ht="14.25" x14ac:dyDescent="0.2">
      <c r="A183" s="38">
        <f t="shared" si="6"/>
        <v>34608</v>
      </c>
      <c r="B183" s="45">
        <v>261034</v>
      </c>
      <c r="C183" s="46">
        <v>264430</v>
      </c>
      <c r="D183" s="47">
        <v>259644</v>
      </c>
      <c r="E183" s="52">
        <v>256110</v>
      </c>
      <c r="F183" s="48">
        <f t="shared" si="8"/>
        <v>264555.5</v>
      </c>
      <c r="G183" s="49"/>
      <c r="H183" s="51"/>
      <c r="I183" s="43"/>
      <c r="J183" s="43"/>
      <c r="K183" s="32"/>
      <c r="L183" s="32"/>
      <c r="M183" s="37">
        <v>264430</v>
      </c>
      <c r="N183" s="44">
        <f t="shared" si="7"/>
        <v>-125.5</v>
      </c>
      <c r="O183" s="35"/>
      <c r="P183" s="32"/>
      <c r="Q183" s="50"/>
      <c r="R183" s="37"/>
      <c r="S183" s="37"/>
      <c r="T183" s="37"/>
      <c r="U183" s="37"/>
      <c r="V183" s="37"/>
      <c r="W183" s="37"/>
      <c r="X183" s="37"/>
      <c r="Y183" s="37"/>
    </row>
    <row r="184" spans="1:25" s="33" customFormat="1" ht="14.25" x14ac:dyDescent="0.2">
      <c r="A184" s="38">
        <f t="shared" si="6"/>
        <v>34639</v>
      </c>
      <c r="B184" s="45">
        <v>261238</v>
      </c>
      <c r="C184" s="46">
        <v>264681</v>
      </c>
      <c r="D184" s="47">
        <v>259856</v>
      </c>
      <c r="E184" s="52">
        <v>256317</v>
      </c>
      <c r="F184" s="48">
        <f t="shared" si="8"/>
        <v>264802.5</v>
      </c>
      <c r="G184" s="49"/>
      <c r="H184" s="51"/>
      <c r="I184" s="43"/>
      <c r="J184" s="43"/>
      <c r="K184" s="32"/>
      <c r="L184" s="32"/>
      <c r="M184" s="37">
        <v>264681</v>
      </c>
      <c r="N184" s="44">
        <f t="shared" si="7"/>
        <v>-121.5</v>
      </c>
      <c r="O184" s="35"/>
      <c r="P184" s="32"/>
      <c r="Q184" s="50"/>
      <c r="R184" s="37"/>
      <c r="S184" s="37"/>
      <c r="T184" s="37"/>
      <c r="U184" s="37"/>
      <c r="V184" s="37"/>
      <c r="W184" s="37"/>
      <c r="X184" s="37"/>
      <c r="Y184" s="37"/>
    </row>
    <row r="185" spans="1:25" s="33" customFormat="1" ht="14.25" x14ac:dyDescent="0.2">
      <c r="A185" s="38">
        <f t="shared" si="6"/>
        <v>34669</v>
      </c>
      <c r="B185" s="45">
        <v>261431</v>
      </c>
      <c r="C185" s="46">
        <v>264924</v>
      </c>
      <c r="D185" s="47">
        <v>260053</v>
      </c>
      <c r="E185" s="52">
        <v>256510</v>
      </c>
      <c r="F185" s="48">
        <f t="shared" si="8"/>
        <v>265040.5</v>
      </c>
      <c r="G185" s="49">
        <f>AVERAGE(F183:F185)</f>
        <v>264799.5</v>
      </c>
      <c r="H185" s="51">
        <f>+G185/1000</f>
        <v>264.79950000000002</v>
      </c>
      <c r="I185" s="43"/>
      <c r="J185" s="43"/>
      <c r="K185" s="32"/>
      <c r="L185" s="32"/>
      <c r="M185" s="37">
        <v>264924</v>
      </c>
      <c r="N185" s="44">
        <f t="shared" si="7"/>
        <v>-116.5</v>
      </c>
      <c r="O185" s="35"/>
      <c r="P185" s="32"/>
      <c r="Q185" s="50"/>
      <c r="R185" s="37"/>
      <c r="S185" s="37"/>
      <c r="T185" s="37"/>
      <c r="U185" s="37"/>
      <c r="V185" s="37"/>
      <c r="W185" s="37"/>
      <c r="X185" s="37"/>
      <c r="Y185" s="37"/>
    </row>
    <row r="186" spans="1:25" s="33" customFormat="1" ht="14.25" x14ac:dyDescent="0.2">
      <c r="A186" s="38">
        <f t="shared" si="6"/>
        <v>34700</v>
      </c>
      <c r="B186" s="45">
        <v>261615</v>
      </c>
      <c r="C186" s="46">
        <v>265157</v>
      </c>
      <c r="D186" s="47">
        <v>260249</v>
      </c>
      <c r="E186" s="52">
        <v>256702</v>
      </c>
      <c r="F186" s="48">
        <f t="shared" si="8"/>
        <v>265270</v>
      </c>
      <c r="G186" s="49"/>
      <c r="H186" s="51"/>
      <c r="I186" s="43"/>
      <c r="J186" s="43"/>
      <c r="K186" s="32"/>
      <c r="L186" s="32"/>
      <c r="M186" s="37">
        <v>265157</v>
      </c>
      <c r="N186" s="44">
        <f t="shared" si="7"/>
        <v>-113</v>
      </c>
      <c r="O186" s="35"/>
      <c r="P186" s="32"/>
      <c r="Q186" s="50"/>
      <c r="R186" s="37"/>
      <c r="S186" s="37"/>
      <c r="T186" s="37"/>
      <c r="U186" s="37"/>
      <c r="V186" s="37"/>
      <c r="W186" s="37"/>
      <c r="X186" s="37"/>
      <c r="Y186" s="37"/>
    </row>
    <row r="187" spans="1:25" s="33" customFormat="1" ht="14.25" x14ac:dyDescent="0.2">
      <c r="A187" s="38">
        <f t="shared" si="6"/>
        <v>34731</v>
      </c>
      <c r="B187" s="45">
        <v>261787</v>
      </c>
      <c r="C187" s="46">
        <v>265383</v>
      </c>
      <c r="D187" s="47">
        <v>260419</v>
      </c>
      <c r="E187" s="52">
        <v>256868</v>
      </c>
      <c r="F187" s="48">
        <f t="shared" si="8"/>
        <v>265504</v>
      </c>
      <c r="G187" s="49"/>
      <c r="H187" s="51"/>
      <c r="I187" s="43"/>
      <c r="J187" s="43"/>
      <c r="K187" s="32"/>
      <c r="L187" s="32"/>
      <c r="M187" s="37">
        <v>265383</v>
      </c>
      <c r="N187" s="44">
        <f t="shared" si="7"/>
        <v>-121</v>
      </c>
      <c r="O187" s="35"/>
      <c r="P187" s="32"/>
      <c r="Q187" s="50"/>
      <c r="R187" s="37"/>
      <c r="S187" s="37"/>
      <c r="T187" s="37"/>
      <c r="U187" s="37"/>
      <c r="V187" s="37"/>
      <c r="W187" s="37"/>
      <c r="X187" s="37"/>
      <c r="Y187" s="37"/>
    </row>
    <row r="188" spans="1:25" s="33" customFormat="1" ht="14.25" x14ac:dyDescent="0.2">
      <c r="A188" s="38">
        <f t="shared" si="6"/>
        <v>34759</v>
      </c>
      <c r="B188" s="45">
        <v>261962</v>
      </c>
      <c r="C188" s="46">
        <v>265625</v>
      </c>
      <c r="D188" s="47">
        <v>260597</v>
      </c>
      <c r="E188" s="52">
        <v>257043</v>
      </c>
      <c r="F188" s="48">
        <f t="shared" si="8"/>
        <v>265751</v>
      </c>
      <c r="G188" s="49">
        <f>AVERAGE(F186:F188)</f>
        <v>265508.33333333331</v>
      </c>
      <c r="H188" s="51">
        <f>+G188/1000</f>
        <v>265.50833333333333</v>
      </c>
      <c r="I188" s="43"/>
      <c r="J188" s="43"/>
      <c r="K188" s="32"/>
      <c r="L188" s="32"/>
      <c r="M188" s="37">
        <v>265625</v>
      </c>
      <c r="N188" s="44">
        <f t="shared" si="7"/>
        <v>-126</v>
      </c>
      <c r="O188" s="35"/>
      <c r="P188" s="32"/>
      <c r="Q188" s="50"/>
      <c r="R188" s="37"/>
      <c r="S188" s="37"/>
      <c r="T188" s="37"/>
      <c r="U188" s="37"/>
      <c r="V188" s="37"/>
      <c r="W188" s="37"/>
      <c r="X188" s="37"/>
      <c r="Y188" s="37"/>
    </row>
    <row r="189" spans="1:25" s="33" customFormat="1" ht="14.25" x14ac:dyDescent="0.2">
      <c r="A189" s="38">
        <f t="shared" si="6"/>
        <v>34790</v>
      </c>
      <c r="B189" s="45">
        <v>262167</v>
      </c>
      <c r="C189" s="46">
        <v>265877</v>
      </c>
      <c r="D189" s="47">
        <v>260807</v>
      </c>
      <c r="E189" s="52">
        <v>257250</v>
      </c>
      <c r="F189" s="48">
        <f t="shared" si="8"/>
        <v>266005.5</v>
      </c>
      <c r="G189" s="49"/>
      <c r="H189" s="42"/>
      <c r="I189" s="43"/>
      <c r="J189" s="43"/>
      <c r="K189" s="32"/>
      <c r="L189" s="32"/>
      <c r="M189" s="37">
        <v>265877</v>
      </c>
      <c r="N189" s="44">
        <f t="shared" si="7"/>
        <v>-128.5</v>
      </c>
      <c r="O189" s="35"/>
      <c r="P189" s="32"/>
      <c r="Q189" s="50"/>
      <c r="R189" s="37"/>
      <c r="S189" s="37"/>
      <c r="T189" s="37"/>
      <c r="U189" s="37"/>
      <c r="V189" s="37"/>
      <c r="W189" s="37"/>
      <c r="X189" s="37"/>
      <c r="Y189" s="37"/>
    </row>
    <row r="190" spans="1:25" s="33" customFormat="1" ht="14.25" x14ac:dyDescent="0.2">
      <c r="A190" s="38">
        <f t="shared" si="6"/>
        <v>34820</v>
      </c>
      <c r="B190" s="45">
        <v>262356</v>
      </c>
      <c r="C190" s="46">
        <v>266134</v>
      </c>
      <c r="D190" s="47">
        <v>261003</v>
      </c>
      <c r="E190" s="52">
        <v>257441</v>
      </c>
      <c r="F190" s="48">
        <f t="shared" si="8"/>
        <v>266274</v>
      </c>
      <c r="G190" s="49"/>
      <c r="H190" s="42"/>
      <c r="I190" s="43"/>
      <c r="J190" s="43"/>
      <c r="K190" s="32"/>
      <c r="L190" s="32"/>
      <c r="M190" s="37">
        <v>266134</v>
      </c>
      <c r="N190" s="44">
        <f t="shared" si="7"/>
        <v>-140</v>
      </c>
      <c r="O190" s="35"/>
      <c r="P190" s="32"/>
      <c r="Q190" s="50"/>
      <c r="R190" s="37"/>
      <c r="S190" s="37"/>
      <c r="T190" s="37"/>
      <c r="U190" s="37"/>
      <c r="V190" s="37"/>
      <c r="W190" s="37"/>
      <c r="X190" s="37"/>
      <c r="Y190" s="37"/>
    </row>
    <row r="191" spans="1:25" s="33" customFormat="1" ht="14.25" x14ac:dyDescent="0.2">
      <c r="A191" s="38">
        <f t="shared" si="6"/>
        <v>34851</v>
      </c>
      <c r="B191" s="45">
        <v>262571</v>
      </c>
      <c r="C191" s="46">
        <v>266414</v>
      </c>
      <c r="D191" s="47">
        <v>261223</v>
      </c>
      <c r="E191" s="52">
        <v>257656</v>
      </c>
      <c r="F191" s="48">
        <f t="shared" si="8"/>
        <v>266557</v>
      </c>
      <c r="G191" s="49">
        <f>AVERAGE(F189:F191)</f>
        <v>266278.83333333331</v>
      </c>
      <c r="H191" s="51">
        <f>+G191/1000</f>
        <v>266.2788333333333</v>
      </c>
      <c r="I191" s="43"/>
      <c r="J191" s="43"/>
      <c r="K191" s="32"/>
      <c r="L191" s="32"/>
      <c r="M191" s="37">
        <v>266414</v>
      </c>
      <c r="N191" s="44">
        <f t="shared" si="7"/>
        <v>-143</v>
      </c>
      <c r="O191" s="35"/>
      <c r="P191" s="32"/>
      <c r="Q191" s="50"/>
      <c r="R191" s="37"/>
      <c r="S191" s="37"/>
      <c r="T191" s="37"/>
      <c r="U191" s="37"/>
      <c r="V191" s="37"/>
      <c r="W191" s="37"/>
      <c r="X191" s="37"/>
      <c r="Y191" s="37"/>
    </row>
    <row r="192" spans="1:25" s="33" customFormat="1" ht="14.25" x14ac:dyDescent="0.2">
      <c r="A192" s="38">
        <f t="shared" si="6"/>
        <v>34881</v>
      </c>
      <c r="B192" s="45">
        <v>262803</v>
      </c>
      <c r="C192" s="46">
        <v>266700</v>
      </c>
      <c r="D192" s="47">
        <v>261452</v>
      </c>
      <c r="E192" s="52">
        <v>257879</v>
      </c>
      <c r="F192" s="48">
        <f t="shared" si="8"/>
        <v>266849</v>
      </c>
      <c r="G192" s="49"/>
      <c r="H192" s="51"/>
      <c r="I192" s="43"/>
      <c r="J192" s="43"/>
      <c r="K192" s="32"/>
      <c r="L192" s="32"/>
      <c r="M192" s="37">
        <v>266700</v>
      </c>
      <c r="N192" s="44">
        <f t="shared" si="7"/>
        <v>-149</v>
      </c>
      <c r="O192" s="35"/>
      <c r="P192" s="32"/>
      <c r="Q192" s="50"/>
      <c r="R192" s="37"/>
      <c r="S192" s="37"/>
      <c r="T192" s="37"/>
      <c r="U192" s="37"/>
      <c r="V192" s="37"/>
      <c r="W192" s="37"/>
      <c r="X192" s="37"/>
      <c r="Y192" s="37"/>
    </row>
    <row r="193" spans="1:25" s="33" customFormat="1" ht="14.25" x14ac:dyDescent="0.2">
      <c r="A193" s="38">
        <f t="shared" si="6"/>
        <v>34912</v>
      </c>
      <c r="B193" s="45">
        <v>263034</v>
      </c>
      <c r="C193" s="46">
        <v>266998</v>
      </c>
      <c r="D193" s="47">
        <v>261693</v>
      </c>
      <c r="E193" s="52">
        <v>258114</v>
      </c>
      <c r="F193" s="48">
        <f t="shared" si="8"/>
        <v>267151</v>
      </c>
      <c r="G193" s="49"/>
      <c r="H193" s="51"/>
      <c r="I193" s="43"/>
      <c r="J193" s="43"/>
      <c r="K193" s="32"/>
      <c r="L193" s="32"/>
      <c r="M193" s="37">
        <v>266998</v>
      </c>
      <c r="N193" s="44">
        <f t="shared" si="7"/>
        <v>-153</v>
      </c>
      <c r="O193" s="35"/>
      <c r="P193" s="32"/>
      <c r="Q193" s="50"/>
      <c r="R193" s="37"/>
      <c r="S193" s="37"/>
      <c r="T193" s="37"/>
      <c r="U193" s="37"/>
      <c r="V193" s="37"/>
      <c r="W193" s="37"/>
      <c r="X193" s="37"/>
      <c r="Y193" s="37"/>
    </row>
    <row r="194" spans="1:25" s="33" customFormat="1" ht="14.25" x14ac:dyDescent="0.2">
      <c r="A194" s="38">
        <f t="shared" si="6"/>
        <v>34943</v>
      </c>
      <c r="B194" s="45">
        <v>263285</v>
      </c>
      <c r="C194" s="46">
        <v>267304</v>
      </c>
      <c r="D194" s="47">
        <v>261945</v>
      </c>
      <c r="E194" s="52">
        <v>258360</v>
      </c>
      <c r="F194" s="48">
        <f t="shared" si="8"/>
        <v>267444.5</v>
      </c>
      <c r="G194" s="49">
        <f>AVERAGE(F192:F194)</f>
        <v>267148.16666666669</v>
      </c>
      <c r="H194" s="51">
        <f>+G194/1000</f>
        <v>267.14816666666667</v>
      </c>
      <c r="I194" s="43"/>
      <c r="J194" s="43"/>
      <c r="K194" s="32"/>
      <c r="L194" s="32"/>
      <c r="M194" s="37">
        <v>267304</v>
      </c>
      <c r="N194" s="44">
        <f t="shared" si="7"/>
        <v>-140.5</v>
      </c>
      <c r="O194" s="35"/>
      <c r="P194" s="32"/>
      <c r="Q194" s="50"/>
      <c r="R194" s="37"/>
      <c r="S194" s="37"/>
      <c r="T194" s="37"/>
      <c r="U194" s="37"/>
      <c r="V194" s="37"/>
      <c r="W194" s="37"/>
      <c r="X194" s="37"/>
      <c r="Y194" s="37"/>
    </row>
    <row r="195" spans="1:25" s="33" customFormat="1" ht="14.25" x14ac:dyDescent="0.2">
      <c r="A195" s="38">
        <f t="shared" si="6"/>
        <v>34973</v>
      </c>
      <c r="B195" s="45">
        <v>263534</v>
      </c>
      <c r="C195" s="46">
        <v>267585</v>
      </c>
      <c r="D195" s="47">
        <v>262209</v>
      </c>
      <c r="E195" s="52">
        <v>258618</v>
      </c>
      <c r="F195" s="48">
        <f t="shared" si="8"/>
        <v>267707</v>
      </c>
      <c r="G195" s="49"/>
      <c r="H195" s="51"/>
      <c r="I195" s="43"/>
      <c r="J195" s="43"/>
      <c r="K195" s="32"/>
      <c r="L195" s="32"/>
      <c r="M195" s="37">
        <v>267585</v>
      </c>
      <c r="N195" s="44">
        <f t="shared" si="7"/>
        <v>-122</v>
      </c>
      <c r="O195" s="35"/>
      <c r="P195" s="32"/>
      <c r="Q195" s="50"/>
      <c r="R195" s="37"/>
      <c r="S195" s="37"/>
      <c r="T195" s="37"/>
      <c r="U195" s="37"/>
      <c r="V195" s="37"/>
      <c r="W195" s="37"/>
      <c r="X195" s="37"/>
      <c r="Y195" s="37"/>
    </row>
    <row r="196" spans="1:25" s="33" customFormat="1" ht="14.25" x14ac:dyDescent="0.2">
      <c r="A196" s="38">
        <f t="shared" si="6"/>
        <v>35004</v>
      </c>
      <c r="B196" s="45">
        <v>263736</v>
      </c>
      <c r="C196" s="46">
        <v>267829</v>
      </c>
      <c r="D196" s="47">
        <v>262414</v>
      </c>
      <c r="E196" s="52">
        <v>258818</v>
      </c>
      <c r="F196" s="48">
        <f t="shared" si="8"/>
        <v>267938</v>
      </c>
      <c r="G196" s="49"/>
      <c r="H196" s="51"/>
      <c r="I196" s="43"/>
      <c r="J196" s="43"/>
      <c r="K196" s="32"/>
      <c r="L196" s="32"/>
      <c r="M196" s="37">
        <v>267829</v>
      </c>
      <c r="N196" s="44">
        <f t="shared" si="7"/>
        <v>-109</v>
      </c>
      <c r="O196" s="35"/>
      <c r="P196" s="32"/>
      <c r="Q196" s="50"/>
      <c r="R196" s="37"/>
      <c r="S196" s="37"/>
      <c r="T196" s="37"/>
      <c r="U196" s="37"/>
      <c r="V196" s="37"/>
      <c r="W196" s="37"/>
      <c r="X196" s="37"/>
      <c r="Y196" s="37"/>
    </row>
    <row r="197" spans="1:25" s="33" customFormat="1" ht="14.25" x14ac:dyDescent="0.2">
      <c r="A197" s="38">
        <f t="shared" si="6"/>
        <v>35034</v>
      </c>
      <c r="B197" s="45">
        <v>263909</v>
      </c>
      <c r="C197" s="46">
        <v>268047</v>
      </c>
      <c r="D197" s="47">
        <v>262592</v>
      </c>
      <c r="E197" s="52">
        <v>258993</v>
      </c>
      <c r="F197" s="48">
        <f t="shared" si="8"/>
        <v>268152.5</v>
      </c>
      <c r="G197" s="49">
        <f>AVERAGE(F195:F197)</f>
        <v>267932.5</v>
      </c>
      <c r="H197" s="51">
        <f>+G197/1000</f>
        <v>267.9325</v>
      </c>
      <c r="I197" s="43"/>
      <c r="J197" s="43"/>
      <c r="K197" s="32"/>
      <c r="L197" s="32"/>
      <c r="M197" s="37">
        <v>268047</v>
      </c>
      <c r="N197" s="44">
        <f t="shared" si="7"/>
        <v>-105.5</v>
      </c>
      <c r="O197" s="35"/>
      <c r="P197" s="32"/>
      <c r="Q197" s="50"/>
      <c r="R197" s="37"/>
      <c r="S197" s="37"/>
      <c r="T197" s="37"/>
      <c r="U197" s="37"/>
      <c r="V197" s="37"/>
      <c r="W197" s="37"/>
      <c r="X197" s="37"/>
      <c r="Y197" s="37"/>
    </row>
    <row r="198" spans="1:25" s="33" customFormat="1" ht="14.25" x14ac:dyDescent="0.2">
      <c r="A198" s="38">
        <f t="shared" si="6"/>
        <v>35065</v>
      </c>
      <c r="B198" s="45">
        <v>264061</v>
      </c>
      <c r="C198" s="46">
        <v>268258</v>
      </c>
      <c r="D198" s="47">
        <v>262753</v>
      </c>
      <c r="E198" s="52">
        <v>259151</v>
      </c>
      <c r="F198" s="48">
        <f t="shared" si="8"/>
        <v>268369</v>
      </c>
      <c r="G198" s="49"/>
      <c r="H198" s="51"/>
      <c r="I198" s="43"/>
      <c r="J198" s="43"/>
      <c r="K198" s="32"/>
      <c r="L198" s="32"/>
      <c r="M198" s="37">
        <v>268258</v>
      </c>
      <c r="N198" s="44">
        <f t="shared" si="7"/>
        <v>-111</v>
      </c>
      <c r="O198" s="35"/>
      <c r="P198" s="32"/>
      <c r="Q198" s="50"/>
      <c r="R198" s="37"/>
      <c r="S198" s="37"/>
      <c r="T198" s="37"/>
      <c r="U198" s="37"/>
      <c r="V198" s="37"/>
      <c r="W198" s="37"/>
      <c r="X198" s="37"/>
      <c r="Y198" s="37"/>
    </row>
    <row r="199" spans="1:25" s="33" customFormat="1" ht="14.25" x14ac:dyDescent="0.2">
      <c r="A199" s="38">
        <f t="shared" si="6"/>
        <v>35096</v>
      </c>
      <c r="B199" s="45">
        <v>264214</v>
      </c>
      <c r="C199" s="46">
        <v>268480</v>
      </c>
      <c r="D199" s="47">
        <v>262910</v>
      </c>
      <c r="E199" s="52">
        <v>259307</v>
      </c>
      <c r="F199" s="48">
        <f t="shared" si="8"/>
        <v>268602</v>
      </c>
      <c r="G199" s="49"/>
      <c r="H199" s="51"/>
      <c r="I199" s="43"/>
      <c r="J199" s="43"/>
      <c r="K199" s="32"/>
      <c r="L199" s="32"/>
      <c r="M199" s="37">
        <v>268480</v>
      </c>
      <c r="N199" s="44">
        <f t="shared" si="7"/>
        <v>-122</v>
      </c>
      <c r="O199" s="35"/>
      <c r="P199" s="32"/>
      <c r="Q199" s="50"/>
      <c r="R199" s="37"/>
      <c r="S199" s="37"/>
      <c r="T199" s="37"/>
      <c r="U199" s="37"/>
      <c r="V199" s="37"/>
      <c r="W199" s="37"/>
      <c r="X199" s="37"/>
      <c r="Y199" s="37"/>
    </row>
    <row r="200" spans="1:25" s="33" customFormat="1" ht="14.25" x14ac:dyDescent="0.2">
      <c r="A200" s="38">
        <f t="shared" ref="A200:A263" si="9">IF(MONTH(A199)=12,DATE(YEAR(A199)+1,1,1),DATE(YEAR(A199),MONTH(A199)+1,1))</f>
        <v>35125</v>
      </c>
      <c r="B200" s="45">
        <v>264391</v>
      </c>
      <c r="C200" s="46">
        <v>268724</v>
      </c>
      <c r="D200" s="47">
        <v>263091</v>
      </c>
      <c r="E200" s="52">
        <v>259484</v>
      </c>
      <c r="F200" s="48">
        <f t="shared" si="8"/>
        <v>268852</v>
      </c>
      <c r="G200" s="49">
        <f>AVERAGE(F198:F200)</f>
        <v>268607.66666666669</v>
      </c>
      <c r="H200" s="51">
        <f>+G200/1000</f>
        <v>268.60766666666666</v>
      </c>
      <c r="I200" s="43"/>
      <c r="J200" s="43"/>
      <c r="K200" s="32"/>
      <c r="L200" s="32"/>
      <c r="M200" s="37">
        <v>268724</v>
      </c>
      <c r="N200" s="44">
        <f t="shared" si="7"/>
        <v>-128</v>
      </c>
      <c r="O200" s="35"/>
      <c r="P200" s="32"/>
      <c r="Q200" s="50"/>
      <c r="R200" s="37"/>
      <c r="S200" s="37"/>
      <c r="T200" s="37"/>
      <c r="U200" s="37"/>
      <c r="V200" s="37"/>
      <c r="W200" s="37"/>
      <c r="X200" s="37"/>
      <c r="Y200" s="37"/>
    </row>
    <row r="201" spans="1:25" s="33" customFormat="1" ht="14.25" x14ac:dyDescent="0.2">
      <c r="A201" s="38">
        <f t="shared" si="9"/>
        <v>35156</v>
      </c>
      <c r="B201" s="45">
        <v>264591</v>
      </c>
      <c r="C201" s="46">
        <v>268980</v>
      </c>
      <c r="D201" s="47">
        <v>263296</v>
      </c>
      <c r="E201" s="52">
        <v>259686</v>
      </c>
      <c r="F201" s="48">
        <f t="shared" si="8"/>
        <v>269113.5</v>
      </c>
      <c r="G201" s="49"/>
      <c r="H201" s="42"/>
      <c r="I201" s="43"/>
      <c r="J201" s="43"/>
      <c r="K201" s="32"/>
      <c r="L201" s="32"/>
      <c r="M201" s="37">
        <v>268980</v>
      </c>
      <c r="N201" s="44">
        <f t="shared" ref="N201:N264" si="10">+IF(M201&gt;0, M201-F201, "")</f>
        <v>-133.5</v>
      </c>
      <c r="O201" s="35"/>
      <c r="P201" s="32"/>
      <c r="Q201" s="50"/>
      <c r="R201" s="37"/>
      <c r="S201" s="37"/>
      <c r="T201" s="37"/>
      <c r="U201" s="37"/>
      <c r="V201" s="37"/>
      <c r="W201" s="37"/>
      <c r="X201" s="37"/>
      <c r="Y201" s="37"/>
    </row>
    <row r="202" spans="1:25" s="33" customFormat="1" ht="14.25" x14ac:dyDescent="0.2">
      <c r="A202" s="38">
        <f t="shared" si="9"/>
        <v>35186</v>
      </c>
      <c r="B202" s="45">
        <v>264787</v>
      </c>
      <c r="C202" s="46">
        <v>269247</v>
      </c>
      <c r="D202" s="47">
        <v>263502</v>
      </c>
      <c r="E202" s="52">
        <v>259888</v>
      </c>
      <c r="F202" s="48">
        <f t="shared" ref="F202:F265" si="11">IF(C202 &gt;0, AVERAGE(C202,C203), "")</f>
        <v>269387</v>
      </c>
      <c r="G202" s="49"/>
      <c r="H202" s="42"/>
      <c r="I202" s="43"/>
      <c r="J202" s="43"/>
      <c r="K202" s="32"/>
      <c r="L202" s="32"/>
      <c r="M202" s="37">
        <v>269247</v>
      </c>
      <c r="N202" s="44">
        <f t="shared" si="10"/>
        <v>-140</v>
      </c>
      <c r="O202" s="35"/>
      <c r="P202" s="32"/>
      <c r="Q202" s="50"/>
      <c r="R202" s="37"/>
      <c r="S202" s="37"/>
      <c r="T202" s="37"/>
      <c r="U202" s="37"/>
      <c r="V202" s="37"/>
      <c r="W202" s="37"/>
      <c r="X202" s="37"/>
      <c r="Y202" s="37"/>
    </row>
    <row r="203" spans="1:25" s="33" customFormat="1" ht="14.25" x14ac:dyDescent="0.2">
      <c r="A203" s="38">
        <f t="shared" si="9"/>
        <v>35217</v>
      </c>
      <c r="B203" s="45">
        <v>265004</v>
      </c>
      <c r="C203" s="46">
        <v>269527</v>
      </c>
      <c r="D203" s="47">
        <v>263727</v>
      </c>
      <c r="E203" s="52">
        <v>260107</v>
      </c>
      <c r="F203" s="48">
        <f t="shared" si="11"/>
        <v>269674.5</v>
      </c>
      <c r="G203" s="49">
        <f>AVERAGE(F201:F203)</f>
        <v>269391.66666666669</v>
      </c>
      <c r="H203" s="51">
        <f>+G203/1000</f>
        <v>269.39166666666671</v>
      </c>
      <c r="I203" s="43"/>
      <c r="J203" s="43"/>
      <c r="K203" s="32"/>
      <c r="L203" s="32"/>
      <c r="M203" s="37">
        <v>269527</v>
      </c>
      <c r="N203" s="44">
        <f t="shared" si="10"/>
        <v>-147.5</v>
      </c>
      <c r="O203" s="35"/>
      <c r="P203" s="32"/>
      <c r="Q203" s="50"/>
      <c r="R203" s="37"/>
      <c r="S203" s="37"/>
      <c r="T203" s="37"/>
      <c r="U203" s="37"/>
      <c r="V203" s="37"/>
      <c r="W203" s="37"/>
      <c r="X203" s="37"/>
      <c r="Y203" s="37"/>
    </row>
    <row r="204" spans="1:25" s="33" customFormat="1" ht="14.25" x14ac:dyDescent="0.2">
      <c r="A204" s="38">
        <f t="shared" si="9"/>
        <v>35247</v>
      </c>
      <c r="B204" s="45">
        <v>265229</v>
      </c>
      <c r="C204" s="46">
        <v>269822</v>
      </c>
      <c r="D204" s="47">
        <v>263943</v>
      </c>
      <c r="E204" s="52">
        <v>260318</v>
      </c>
      <c r="F204" s="48">
        <f t="shared" si="11"/>
        <v>269976</v>
      </c>
      <c r="G204" s="49"/>
      <c r="H204" s="51"/>
      <c r="I204" s="43"/>
      <c r="J204" s="43"/>
      <c r="K204" s="32"/>
      <c r="L204" s="32"/>
      <c r="M204" s="37">
        <v>269822</v>
      </c>
      <c r="N204" s="44">
        <f t="shared" si="10"/>
        <v>-154</v>
      </c>
      <c r="O204" s="35"/>
      <c r="P204" s="32"/>
      <c r="Q204" s="50"/>
      <c r="R204" s="37"/>
      <c r="S204" s="37"/>
      <c r="T204" s="37"/>
      <c r="U204" s="37"/>
      <c r="V204" s="37"/>
      <c r="W204" s="37"/>
      <c r="X204" s="37"/>
      <c r="Y204" s="37"/>
    </row>
    <row r="205" spans="1:25" s="33" customFormat="1" ht="14.25" x14ac:dyDescent="0.2">
      <c r="A205" s="38">
        <f t="shared" si="9"/>
        <v>35278</v>
      </c>
      <c r="B205" s="45">
        <v>265478</v>
      </c>
      <c r="C205" s="46">
        <v>270130</v>
      </c>
      <c r="D205" s="47">
        <v>264188</v>
      </c>
      <c r="E205" s="52">
        <v>260557</v>
      </c>
      <c r="F205" s="48">
        <f t="shared" si="11"/>
        <v>270281.5</v>
      </c>
      <c r="G205" s="49"/>
      <c r="H205" s="51"/>
      <c r="I205" s="43"/>
      <c r="J205" s="43"/>
      <c r="K205" s="32"/>
      <c r="L205" s="32"/>
      <c r="M205" s="37">
        <v>270130</v>
      </c>
      <c r="N205" s="44">
        <f t="shared" si="10"/>
        <v>-151.5</v>
      </c>
      <c r="O205" s="35"/>
      <c r="P205" s="32"/>
      <c r="Q205" s="50"/>
      <c r="R205" s="37"/>
      <c r="S205" s="37"/>
      <c r="T205" s="37"/>
      <c r="U205" s="37"/>
      <c r="V205" s="37"/>
      <c r="W205" s="37"/>
      <c r="X205" s="37"/>
      <c r="Y205" s="37"/>
    </row>
    <row r="206" spans="1:25" s="33" customFormat="1" ht="14.25" x14ac:dyDescent="0.2">
      <c r="A206" s="38">
        <f t="shared" si="9"/>
        <v>35309</v>
      </c>
      <c r="B206" s="45">
        <v>265729</v>
      </c>
      <c r="C206" s="46">
        <v>270433</v>
      </c>
      <c r="D206" s="47">
        <v>264441</v>
      </c>
      <c r="E206" s="52">
        <v>260804</v>
      </c>
      <c r="F206" s="48">
        <f t="shared" si="11"/>
        <v>270581.5</v>
      </c>
      <c r="G206" s="49">
        <f>AVERAGE(F204:F206)</f>
        <v>270279.66666666669</v>
      </c>
      <c r="H206" s="51">
        <f>+G206/1000</f>
        <v>270.27966666666669</v>
      </c>
      <c r="I206" s="43"/>
      <c r="J206" s="43"/>
      <c r="K206" s="32"/>
      <c r="L206" s="32"/>
      <c r="M206" s="37">
        <v>270433</v>
      </c>
      <c r="N206" s="44">
        <f t="shared" si="10"/>
        <v>-148.5</v>
      </c>
      <c r="O206" s="35"/>
      <c r="P206" s="32"/>
      <c r="Q206" s="50"/>
      <c r="R206" s="37"/>
      <c r="S206" s="37"/>
      <c r="T206" s="37"/>
      <c r="U206" s="37"/>
      <c r="V206" s="37"/>
      <c r="W206" s="37"/>
      <c r="X206" s="37"/>
      <c r="Y206" s="37"/>
    </row>
    <row r="207" spans="1:25" s="33" customFormat="1" ht="14.25" x14ac:dyDescent="0.2">
      <c r="A207" s="38">
        <f t="shared" si="9"/>
        <v>35339</v>
      </c>
      <c r="B207" s="45">
        <v>265969</v>
      </c>
      <c r="C207" s="46">
        <v>270730</v>
      </c>
      <c r="D207" s="47">
        <v>264687</v>
      </c>
      <c r="E207" s="52">
        <v>261044</v>
      </c>
      <c r="F207" s="48">
        <f t="shared" si="11"/>
        <v>270866</v>
      </c>
      <c r="G207" s="49"/>
      <c r="H207" s="51"/>
      <c r="I207" s="43"/>
      <c r="J207" s="43"/>
      <c r="K207" s="32"/>
      <c r="L207" s="32"/>
      <c r="M207" s="37">
        <v>270730</v>
      </c>
      <c r="N207" s="44">
        <f t="shared" si="10"/>
        <v>-136</v>
      </c>
      <c r="O207" s="35"/>
      <c r="P207" s="32"/>
      <c r="Q207" s="50"/>
      <c r="R207" s="37"/>
      <c r="S207" s="37"/>
      <c r="T207" s="37"/>
      <c r="U207" s="37"/>
      <c r="V207" s="37"/>
      <c r="W207" s="37"/>
      <c r="X207" s="37"/>
      <c r="Y207" s="37"/>
    </row>
    <row r="208" spans="1:25" s="33" customFormat="1" ht="14.25" x14ac:dyDescent="0.2">
      <c r="A208" s="38">
        <f t="shared" si="9"/>
        <v>35370</v>
      </c>
      <c r="B208" s="45">
        <v>266208</v>
      </c>
      <c r="C208" s="46">
        <v>271002</v>
      </c>
      <c r="D208" s="47">
        <v>264931</v>
      </c>
      <c r="E208" s="52">
        <v>261283</v>
      </c>
      <c r="F208" s="48">
        <f t="shared" si="11"/>
        <v>271122.5</v>
      </c>
      <c r="G208" s="49"/>
      <c r="H208" s="51"/>
      <c r="I208" s="43"/>
      <c r="J208" s="43"/>
      <c r="K208" s="32"/>
      <c r="L208" s="32"/>
      <c r="M208" s="37">
        <v>271002</v>
      </c>
      <c r="N208" s="44">
        <f t="shared" si="10"/>
        <v>-120.5</v>
      </c>
      <c r="O208" s="35"/>
      <c r="P208" s="32"/>
      <c r="Q208" s="50"/>
      <c r="R208" s="37"/>
      <c r="S208" s="37"/>
      <c r="T208" s="37"/>
      <c r="U208" s="37"/>
      <c r="V208" s="37"/>
      <c r="W208" s="37"/>
      <c r="X208" s="37"/>
      <c r="Y208" s="37"/>
    </row>
    <row r="209" spans="1:25" s="33" customFormat="1" ht="14.25" x14ac:dyDescent="0.2">
      <c r="A209" s="38">
        <f t="shared" si="9"/>
        <v>35400</v>
      </c>
      <c r="B209" s="45">
        <v>266398</v>
      </c>
      <c r="C209" s="46">
        <v>271243</v>
      </c>
      <c r="D209" s="47">
        <v>265122</v>
      </c>
      <c r="E209" s="52">
        <v>261469</v>
      </c>
      <c r="F209" s="48">
        <f t="shared" si="11"/>
        <v>271357.5</v>
      </c>
      <c r="G209" s="49">
        <f>AVERAGE(F207:F209)</f>
        <v>271115.33333333331</v>
      </c>
      <c r="H209" s="51">
        <f>+G209/1000</f>
        <v>271.1153333333333</v>
      </c>
      <c r="I209" s="43"/>
      <c r="J209" s="43"/>
      <c r="K209" s="32"/>
      <c r="L209" s="32"/>
      <c r="M209" s="37">
        <v>271243</v>
      </c>
      <c r="N209" s="44">
        <f t="shared" si="10"/>
        <v>-114.5</v>
      </c>
      <c r="O209" s="35"/>
      <c r="P209" s="32"/>
      <c r="Q209" s="50"/>
      <c r="R209" s="37"/>
      <c r="S209" s="37"/>
      <c r="T209" s="37"/>
      <c r="U209" s="37"/>
      <c r="V209" s="37"/>
      <c r="W209" s="37"/>
      <c r="X209" s="37"/>
      <c r="Y209" s="37"/>
    </row>
    <row r="210" spans="1:25" s="33" customFormat="1" ht="14.25" x14ac:dyDescent="0.2">
      <c r="A210" s="38">
        <f t="shared" si="9"/>
        <v>35431</v>
      </c>
      <c r="B210" s="45">
        <v>266574</v>
      </c>
      <c r="C210" s="47">
        <v>271472</v>
      </c>
      <c r="D210" s="47">
        <v>265310</v>
      </c>
      <c r="E210" s="52">
        <v>261655</v>
      </c>
      <c r="F210" s="48">
        <f t="shared" si="11"/>
        <v>271587.5</v>
      </c>
      <c r="G210" s="49"/>
      <c r="H210" s="51"/>
      <c r="I210" s="43"/>
      <c r="J210" s="43"/>
      <c r="K210" s="32"/>
      <c r="L210" s="32"/>
      <c r="M210" s="37">
        <v>271472</v>
      </c>
      <c r="N210" s="44">
        <f t="shared" si="10"/>
        <v>-115.5</v>
      </c>
      <c r="O210" s="35"/>
      <c r="P210" s="32"/>
      <c r="Q210" s="50"/>
      <c r="R210" s="37"/>
      <c r="S210" s="37"/>
      <c r="T210" s="37"/>
      <c r="U210" s="37"/>
      <c r="V210" s="37"/>
      <c r="W210" s="37"/>
      <c r="X210" s="37"/>
      <c r="Y210" s="37"/>
    </row>
    <row r="211" spans="1:25" s="33" customFormat="1" ht="14.25" x14ac:dyDescent="0.2">
      <c r="A211" s="38">
        <f t="shared" si="9"/>
        <v>35462</v>
      </c>
      <c r="B211" s="45">
        <v>266741</v>
      </c>
      <c r="C211" s="47">
        <v>271703</v>
      </c>
      <c r="D211" s="47">
        <v>265477</v>
      </c>
      <c r="E211" s="52">
        <v>261820</v>
      </c>
      <c r="F211" s="48">
        <f t="shared" si="11"/>
        <v>271827.5</v>
      </c>
      <c r="G211" s="49"/>
      <c r="H211" s="51"/>
      <c r="I211" s="43"/>
      <c r="J211" s="43"/>
      <c r="K211" s="32"/>
      <c r="L211" s="32"/>
      <c r="M211" s="37">
        <v>271703</v>
      </c>
      <c r="N211" s="44">
        <f t="shared" si="10"/>
        <v>-124.5</v>
      </c>
      <c r="O211" s="35"/>
      <c r="P211" s="32"/>
      <c r="Q211" s="50"/>
      <c r="R211" s="37"/>
      <c r="S211" s="37"/>
      <c r="T211" s="37"/>
      <c r="U211" s="37"/>
      <c r="V211" s="37"/>
      <c r="W211" s="37"/>
      <c r="X211" s="37"/>
      <c r="Y211" s="37"/>
    </row>
    <row r="212" spans="1:25" s="33" customFormat="1" ht="14.25" x14ac:dyDescent="0.2">
      <c r="A212" s="38">
        <f t="shared" si="9"/>
        <v>35490</v>
      </c>
      <c r="B212" s="45">
        <v>266924</v>
      </c>
      <c r="C212" s="47">
        <v>271952</v>
      </c>
      <c r="D212" s="47">
        <v>265666</v>
      </c>
      <c r="E212" s="52">
        <v>262006</v>
      </c>
      <c r="F212" s="48">
        <f t="shared" si="11"/>
        <v>272082.5</v>
      </c>
      <c r="G212" s="49">
        <f>AVERAGE(F210:F212)</f>
        <v>271832.5</v>
      </c>
      <c r="H212" s="51">
        <f>+G212/1000</f>
        <v>271.83249999999998</v>
      </c>
      <c r="I212" s="43"/>
      <c r="J212" s="43"/>
      <c r="K212" s="32"/>
      <c r="L212" s="32"/>
      <c r="M212" s="37">
        <v>271952</v>
      </c>
      <c r="N212" s="44">
        <f t="shared" si="10"/>
        <v>-130.5</v>
      </c>
      <c r="O212" s="35"/>
      <c r="P212" s="32"/>
      <c r="Q212" s="50"/>
      <c r="R212" s="37"/>
      <c r="S212" s="37"/>
      <c r="T212" s="37"/>
      <c r="U212" s="37"/>
      <c r="V212" s="37"/>
      <c r="W212" s="37"/>
      <c r="X212" s="37"/>
      <c r="Y212" s="37"/>
    </row>
    <row r="213" spans="1:25" s="33" customFormat="1" ht="14.25" x14ac:dyDescent="0.2">
      <c r="A213" s="38">
        <f t="shared" si="9"/>
        <v>35521</v>
      </c>
      <c r="B213" s="45">
        <v>267131</v>
      </c>
      <c r="C213" s="47">
        <v>272213</v>
      </c>
      <c r="D213" s="47">
        <v>265880</v>
      </c>
      <c r="E213" s="52">
        <v>262216</v>
      </c>
      <c r="F213" s="48">
        <f t="shared" si="11"/>
        <v>272347.5</v>
      </c>
      <c r="G213" s="49"/>
      <c r="H213" s="42"/>
      <c r="I213" s="43"/>
      <c r="J213" s="43"/>
      <c r="K213" s="32"/>
      <c r="L213" s="32"/>
      <c r="M213" s="37">
        <v>272213</v>
      </c>
      <c r="N213" s="44">
        <f t="shared" si="10"/>
        <v>-134.5</v>
      </c>
      <c r="O213" s="35"/>
      <c r="P213" s="32"/>
      <c r="Q213" s="50"/>
      <c r="R213" s="37"/>
      <c r="S213" s="37"/>
      <c r="T213" s="37"/>
      <c r="U213" s="37"/>
      <c r="V213" s="37"/>
      <c r="W213" s="37"/>
      <c r="X213" s="37"/>
      <c r="Y213" s="37"/>
    </row>
    <row r="214" spans="1:25" s="33" customFormat="1" ht="14.25" x14ac:dyDescent="0.2">
      <c r="A214" s="38">
        <f t="shared" si="9"/>
        <v>35551</v>
      </c>
      <c r="B214" s="45">
        <v>267335</v>
      </c>
      <c r="C214" s="47">
        <v>272482</v>
      </c>
      <c r="D214" s="47">
        <v>266090</v>
      </c>
      <c r="E214" s="52">
        <v>262421</v>
      </c>
      <c r="F214" s="48">
        <f t="shared" si="11"/>
        <v>272624.5</v>
      </c>
      <c r="G214" s="49"/>
      <c r="H214" s="42"/>
      <c r="I214" s="43"/>
      <c r="J214" s="43"/>
      <c r="K214" s="32"/>
      <c r="L214" s="32"/>
      <c r="M214" s="37">
        <v>272482</v>
      </c>
      <c r="N214" s="44">
        <f t="shared" si="10"/>
        <v>-142.5</v>
      </c>
      <c r="O214" s="35"/>
      <c r="P214" s="32"/>
      <c r="Q214" s="50"/>
      <c r="R214" s="37"/>
      <c r="S214" s="37"/>
      <c r="T214" s="37"/>
      <c r="U214" s="37"/>
      <c r="V214" s="37"/>
      <c r="W214" s="37"/>
      <c r="X214" s="37"/>
      <c r="Y214" s="37"/>
    </row>
    <row r="215" spans="1:25" s="33" customFormat="1" ht="14.25" x14ac:dyDescent="0.2">
      <c r="A215" s="38">
        <f t="shared" si="9"/>
        <v>35582</v>
      </c>
      <c r="B215" s="45">
        <v>267553</v>
      </c>
      <c r="C215" s="47">
        <v>272767</v>
      </c>
      <c r="D215" s="47">
        <v>266312</v>
      </c>
      <c r="E215" s="52">
        <v>262638</v>
      </c>
      <c r="F215" s="48">
        <f t="shared" si="11"/>
        <v>272920.5</v>
      </c>
      <c r="G215" s="49">
        <f>AVERAGE(F213:F215)</f>
        <v>272630.83333333331</v>
      </c>
      <c r="H215" s="51">
        <f>+G215/1000</f>
        <v>272.63083333333333</v>
      </c>
      <c r="I215" s="43"/>
      <c r="J215" s="43"/>
      <c r="K215" s="32"/>
      <c r="L215" s="32"/>
      <c r="M215" s="37">
        <v>272767</v>
      </c>
      <c r="N215" s="44">
        <f t="shared" si="10"/>
        <v>-153.5</v>
      </c>
      <c r="O215" s="35"/>
      <c r="P215" s="32"/>
      <c r="Q215" s="50"/>
      <c r="R215" s="37"/>
      <c r="S215" s="37"/>
      <c r="T215" s="37"/>
      <c r="U215" s="37"/>
      <c r="V215" s="37"/>
      <c r="W215" s="37"/>
      <c r="X215" s="37"/>
      <c r="Y215" s="37"/>
    </row>
    <row r="216" spans="1:25" s="33" customFormat="1" ht="14.25" x14ac:dyDescent="0.2">
      <c r="A216" s="38">
        <f t="shared" si="9"/>
        <v>35612</v>
      </c>
      <c r="B216" s="45">
        <v>267784</v>
      </c>
      <c r="C216" s="47">
        <v>273074</v>
      </c>
      <c r="D216" s="47">
        <v>266531</v>
      </c>
      <c r="E216" s="52">
        <v>262852</v>
      </c>
      <c r="F216" s="48">
        <f t="shared" si="11"/>
        <v>273234.5</v>
      </c>
      <c r="G216" s="49"/>
      <c r="H216" s="51"/>
      <c r="I216" s="43"/>
      <c r="J216" s="43"/>
      <c r="K216" s="32"/>
      <c r="L216" s="32"/>
      <c r="M216" s="37">
        <v>273074</v>
      </c>
      <c r="N216" s="44">
        <f t="shared" si="10"/>
        <v>-160.5</v>
      </c>
      <c r="O216" s="35"/>
      <c r="P216" s="32"/>
      <c r="Q216" s="50"/>
      <c r="R216" s="37"/>
      <c r="S216" s="37"/>
      <c r="T216" s="37"/>
      <c r="U216" s="37"/>
      <c r="V216" s="37"/>
      <c r="W216" s="37"/>
      <c r="X216" s="37"/>
      <c r="Y216" s="37"/>
    </row>
    <row r="217" spans="1:25" s="33" customFormat="1" ht="14.25" x14ac:dyDescent="0.2">
      <c r="A217" s="38">
        <f t="shared" si="9"/>
        <v>35643</v>
      </c>
      <c r="B217" s="45">
        <v>268048</v>
      </c>
      <c r="C217" s="47">
        <v>273395</v>
      </c>
      <c r="D217" s="47">
        <v>266789</v>
      </c>
      <c r="E217" s="52">
        <v>263103</v>
      </c>
      <c r="F217" s="48">
        <f t="shared" si="11"/>
        <v>273549</v>
      </c>
      <c r="G217" s="49"/>
      <c r="H217" s="51"/>
      <c r="I217" s="43"/>
      <c r="J217" s="43"/>
      <c r="K217" s="32"/>
      <c r="L217" s="32"/>
      <c r="M217" s="37">
        <v>273395</v>
      </c>
      <c r="N217" s="44">
        <f t="shared" si="10"/>
        <v>-154</v>
      </c>
      <c r="O217" s="35"/>
      <c r="P217" s="32"/>
      <c r="Q217" s="50"/>
      <c r="R217" s="37"/>
      <c r="S217" s="37"/>
      <c r="T217" s="37"/>
      <c r="U217" s="37"/>
      <c r="V217" s="37"/>
      <c r="W217" s="37"/>
      <c r="X217" s="37"/>
      <c r="Y217" s="37"/>
    </row>
    <row r="218" spans="1:25" s="33" customFormat="1" ht="14.25" x14ac:dyDescent="0.2">
      <c r="A218" s="38">
        <f t="shared" si="9"/>
        <v>35674</v>
      </c>
      <c r="B218" s="45">
        <v>268301</v>
      </c>
      <c r="C218" s="47">
        <v>273703</v>
      </c>
      <c r="D218" s="47">
        <v>267041</v>
      </c>
      <c r="E218" s="52">
        <v>263349</v>
      </c>
      <c r="F218" s="48">
        <f t="shared" si="11"/>
        <v>273846</v>
      </c>
      <c r="G218" s="49">
        <f>AVERAGE(F216:F218)</f>
        <v>273543.16666666669</v>
      </c>
      <c r="H218" s="51">
        <f>+G218/1000</f>
        <v>273.54316666666671</v>
      </c>
      <c r="I218" s="43"/>
      <c r="J218" s="43"/>
      <c r="K218" s="32"/>
      <c r="L218" s="32"/>
      <c r="M218" s="37">
        <v>273703</v>
      </c>
      <c r="N218" s="44">
        <f t="shared" si="10"/>
        <v>-143</v>
      </c>
      <c r="O218" s="35"/>
      <c r="P218" s="32"/>
      <c r="Q218" s="50"/>
      <c r="R218" s="37"/>
      <c r="S218" s="37"/>
      <c r="T218" s="37"/>
      <c r="U218" s="37"/>
      <c r="V218" s="37"/>
      <c r="W218" s="37"/>
      <c r="X218" s="37"/>
      <c r="Y218" s="37"/>
    </row>
    <row r="219" spans="1:25" s="33" customFormat="1" ht="14.25" x14ac:dyDescent="0.2">
      <c r="A219" s="38">
        <f t="shared" si="9"/>
        <v>35704</v>
      </c>
      <c r="B219" s="45">
        <v>268540</v>
      </c>
      <c r="C219" s="47">
        <v>273989</v>
      </c>
      <c r="D219" s="47">
        <v>267281</v>
      </c>
      <c r="E219" s="52">
        <v>263584</v>
      </c>
      <c r="F219" s="48">
        <f t="shared" si="11"/>
        <v>274119</v>
      </c>
      <c r="G219" s="49"/>
      <c r="H219" s="51"/>
      <c r="I219" s="43"/>
      <c r="J219" s="43"/>
      <c r="K219" s="32"/>
      <c r="L219" s="32"/>
      <c r="M219" s="37">
        <v>273989</v>
      </c>
      <c r="N219" s="44">
        <f t="shared" si="10"/>
        <v>-130</v>
      </c>
      <c r="O219" s="35"/>
      <c r="P219" s="32"/>
      <c r="Q219" s="50"/>
      <c r="R219" s="37"/>
      <c r="S219" s="37"/>
      <c r="T219" s="37"/>
      <c r="U219" s="37"/>
      <c r="V219" s="37"/>
      <c r="W219" s="37"/>
      <c r="X219" s="37"/>
      <c r="Y219" s="37"/>
    </row>
    <row r="220" spans="1:25" s="33" customFormat="1" ht="14.25" x14ac:dyDescent="0.2">
      <c r="A220" s="38">
        <f t="shared" si="9"/>
        <v>35735</v>
      </c>
      <c r="B220" s="45">
        <v>268750</v>
      </c>
      <c r="C220" s="47">
        <v>274249</v>
      </c>
      <c r="D220" s="47">
        <v>267500</v>
      </c>
      <c r="E220" s="52">
        <v>263796</v>
      </c>
      <c r="F220" s="48">
        <f t="shared" si="11"/>
        <v>274374</v>
      </c>
      <c r="G220" s="49"/>
      <c r="H220" s="51"/>
      <c r="I220" s="43"/>
      <c r="J220" s="43"/>
      <c r="K220" s="32"/>
      <c r="L220" s="32"/>
      <c r="M220" s="37">
        <v>274249</v>
      </c>
      <c r="N220" s="44">
        <f t="shared" si="10"/>
        <v>-125</v>
      </c>
      <c r="O220" s="35"/>
      <c r="P220" s="32"/>
      <c r="Q220" s="50"/>
      <c r="R220" s="37"/>
      <c r="S220" s="37"/>
      <c r="T220" s="37"/>
      <c r="U220" s="37"/>
      <c r="V220" s="37"/>
      <c r="W220" s="37"/>
      <c r="X220" s="37"/>
      <c r="Y220" s="37"/>
    </row>
    <row r="221" spans="1:25" s="33" customFormat="1" ht="14.25" x14ac:dyDescent="0.2">
      <c r="A221" s="38">
        <f t="shared" si="9"/>
        <v>35765</v>
      </c>
      <c r="B221" s="45">
        <v>268930</v>
      </c>
      <c r="C221" s="47">
        <v>274499</v>
      </c>
      <c r="D221" s="47">
        <v>267684</v>
      </c>
      <c r="E221" s="52">
        <v>263977</v>
      </c>
      <c r="F221" s="48">
        <f t="shared" si="11"/>
        <v>274615.5</v>
      </c>
      <c r="G221" s="49">
        <f>AVERAGE(F219:F221)</f>
        <v>274369.5</v>
      </c>
      <c r="H221" s="51">
        <f>+G221/1000</f>
        <v>274.36950000000002</v>
      </c>
      <c r="I221" s="43"/>
      <c r="J221" s="43"/>
      <c r="K221" s="32"/>
      <c r="L221" s="32"/>
      <c r="M221" s="37">
        <v>274499</v>
      </c>
      <c r="N221" s="44">
        <f t="shared" si="10"/>
        <v>-116.5</v>
      </c>
      <c r="O221" s="35"/>
      <c r="P221" s="32"/>
      <c r="Q221" s="50"/>
      <c r="R221" s="37"/>
      <c r="S221" s="37"/>
      <c r="T221" s="37"/>
      <c r="U221" s="37"/>
      <c r="V221" s="37"/>
      <c r="W221" s="37"/>
      <c r="X221" s="37"/>
      <c r="Y221" s="37"/>
    </row>
    <row r="222" spans="1:25" s="33" customFormat="1" ht="14.25" x14ac:dyDescent="0.2">
      <c r="A222" s="38">
        <f t="shared" si="9"/>
        <v>35796</v>
      </c>
      <c r="B222" s="45">
        <v>269118</v>
      </c>
      <c r="C222" s="47">
        <v>274732</v>
      </c>
      <c r="D222" s="47">
        <v>267885</v>
      </c>
      <c r="E222" s="52">
        <v>264175</v>
      </c>
      <c r="F222" s="48">
        <f t="shared" si="11"/>
        <v>274837.5</v>
      </c>
      <c r="G222" s="49"/>
      <c r="H222" s="51"/>
      <c r="I222" s="43"/>
      <c r="J222" s="43"/>
      <c r="K222" s="32"/>
      <c r="L222" s="32"/>
      <c r="M222" s="37">
        <v>274732</v>
      </c>
      <c r="N222" s="44">
        <f t="shared" si="10"/>
        <v>-105.5</v>
      </c>
      <c r="O222" s="35"/>
      <c r="P222" s="32"/>
      <c r="Q222" s="50"/>
      <c r="R222" s="37"/>
      <c r="S222" s="37"/>
      <c r="T222" s="37"/>
      <c r="U222" s="37"/>
      <c r="V222" s="37"/>
      <c r="W222" s="37"/>
      <c r="X222" s="37"/>
      <c r="Y222" s="37"/>
    </row>
    <row r="223" spans="1:25" s="33" customFormat="1" ht="14.25" x14ac:dyDescent="0.2">
      <c r="A223" s="38">
        <f t="shared" si="9"/>
        <v>35827</v>
      </c>
      <c r="B223" s="45">
        <v>269274</v>
      </c>
      <c r="C223" s="47">
        <v>274943</v>
      </c>
      <c r="D223" s="47">
        <v>268038</v>
      </c>
      <c r="E223" s="52">
        <v>264325</v>
      </c>
      <c r="F223" s="48">
        <f t="shared" si="11"/>
        <v>275059</v>
      </c>
      <c r="G223" s="49"/>
      <c r="H223" s="51"/>
      <c r="I223" s="43"/>
      <c r="J223" s="43"/>
      <c r="K223" s="32"/>
      <c r="L223" s="32"/>
      <c r="M223" s="37">
        <v>274943</v>
      </c>
      <c r="N223" s="44">
        <f t="shared" si="10"/>
        <v>-116</v>
      </c>
      <c r="O223" s="35"/>
      <c r="P223" s="32"/>
      <c r="Q223" s="50"/>
      <c r="R223" s="37"/>
      <c r="S223" s="37"/>
      <c r="T223" s="37"/>
      <c r="U223" s="37"/>
      <c r="V223" s="37"/>
      <c r="W223" s="37"/>
      <c r="X223" s="37"/>
      <c r="Y223" s="37"/>
    </row>
    <row r="224" spans="1:25" s="33" customFormat="1" ht="14.25" x14ac:dyDescent="0.2">
      <c r="A224" s="38">
        <f t="shared" si="9"/>
        <v>35855</v>
      </c>
      <c r="B224" s="45">
        <v>269436</v>
      </c>
      <c r="C224" s="47">
        <v>275175</v>
      </c>
      <c r="D224" s="47">
        <v>268208</v>
      </c>
      <c r="E224" s="52">
        <v>264492</v>
      </c>
      <c r="F224" s="48">
        <f t="shared" si="11"/>
        <v>275304.5</v>
      </c>
      <c r="G224" s="49">
        <f>AVERAGE(F222:F224)</f>
        <v>275067</v>
      </c>
      <c r="H224" s="51">
        <f>+G224/1000</f>
        <v>275.06700000000001</v>
      </c>
      <c r="I224" s="43"/>
      <c r="J224" s="43"/>
      <c r="K224" s="32"/>
      <c r="L224" s="32"/>
      <c r="M224" s="37">
        <v>275175</v>
      </c>
      <c r="N224" s="44">
        <f t="shared" si="10"/>
        <v>-129.5</v>
      </c>
      <c r="O224" s="35"/>
      <c r="P224" s="32"/>
      <c r="Q224" s="50"/>
      <c r="R224" s="37"/>
      <c r="S224" s="37"/>
      <c r="T224" s="37"/>
      <c r="U224" s="37"/>
      <c r="V224" s="37"/>
      <c r="W224" s="37"/>
      <c r="X224" s="37"/>
      <c r="Y224" s="37"/>
    </row>
    <row r="225" spans="1:25" s="33" customFormat="1" ht="14.25" x14ac:dyDescent="0.2">
      <c r="A225" s="38">
        <f t="shared" si="9"/>
        <v>35886</v>
      </c>
      <c r="B225" s="45">
        <v>269622</v>
      </c>
      <c r="C225" s="47">
        <v>275434</v>
      </c>
      <c r="D225" s="47">
        <v>268403</v>
      </c>
      <c r="E225" s="52">
        <v>264683</v>
      </c>
      <c r="F225" s="48">
        <f t="shared" si="11"/>
        <v>275567</v>
      </c>
      <c r="G225" s="49"/>
      <c r="H225" s="42"/>
      <c r="I225" s="43"/>
      <c r="J225" s="43"/>
      <c r="K225" s="32"/>
      <c r="L225" s="32"/>
      <c r="M225" s="37">
        <v>275434</v>
      </c>
      <c r="N225" s="44">
        <f t="shared" si="10"/>
        <v>-133</v>
      </c>
      <c r="O225" s="35"/>
      <c r="P225" s="32"/>
      <c r="Q225" s="50"/>
      <c r="R225" s="37"/>
      <c r="S225" s="37"/>
      <c r="T225" s="37"/>
      <c r="U225" s="37"/>
      <c r="V225" s="37"/>
      <c r="W225" s="37"/>
      <c r="X225" s="37"/>
      <c r="Y225" s="37"/>
    </row>
    <row r="226" spans="1:25" s="33" customFormat="1" ht="14.25" x14ac:dyDescent="0.2">
      <c r="A226" s="38">
        <f t="shared" si="9"/>
        <v>35916</v>
      </c>
      <c r="B226" s="45">
        <v>269814</v>
      </c>
      <c r="C226" s="47">
        <v>275700</v>
      </c>
      <c r="D226" s="47">
        <v>268601</v>
      </c>
      <c r="E226" s="52">
        <v>264877</v>
      </c>
      <c r="F226" s="48">
        <f t="shared" si="11"/>
        <v>275838</v>
      </c>
      <c r="G226" s="49"/>
      <c r="H226" s="42"/>
      <c r="I226" s="43"/>
      <c r="J226" s="43"/>
      <c r="K226" s="32"/>
      <c r="L226" s="32"/>
      <c r="M226" s="37">
        <v>275700</v>
      </c>
      <c r="N226" s="44">
        <f t="shared" si="10"/>
        <v>-138</v>
      </c>
      <c r="O226" s="35"/>
      <c r="P226" s="32"/>
      <c r="Q226" s="50"/>
      <c r="R226" s="37"/>
      <c r="S226" s="37"/>
      <c r="T226" s="37"/>
      <c r="U226" s="37"/>
      <c r="V226" s="37"/>
      <c r="W226" s="37"/>
      <c r="X226" s="37"/>
      <c r="Y226" s="37"/>
    </row>
    <row r="227" spans="1:25" s="33" customFormat="1" ht="14.25" x14ac:dyDescent="0.2">
      <c r="A227" s="38">
        <f t="shared" si="9"/>
        <v>35947</v>
      </c>
      <c r="B227" s="45">
        <v>270023</v>
      </c>
      <c r="C227" s="47">
        <v>275976</v>
      </c>
      <c r="D227" s="47">
        <v>268815</v>
      </c>
      <c r="E227" s="52">
        <v>265085</v>
      </c>
      <c r="F227" s="48">
        <f t="shared" si="11"/>
        <v>276121</v>
      </c>
      <c r="G227" s="49">
        <f>AVERAGE(F225:F227)</f>
        <v>275842</v>
      </c>
      <c r="H227" s="51">
        <f>+G227/1000</f>
        <v>275.84199999999998</v>
      </c>
      <c r="I227" s="43"/>
      <c r="J227" s="43"/>
      <c r="K227" s="32"/>
      <c r="L227" s="32"/>
      <c r="M227" s="37">
        <v>275976</v>
      </c>
      <c r="N227" s="44">
        <f t="shared" si="10"/>
        <v>-145</v>
      </c>
      <c r="O227" s="35"/>
      <c r="P227" s="32"/>
      <c r="Q227" s="50"/>
      <c r="R227" s="37"/>
      <c r="S227" s="37"/>
      <c r="T227" s="37"/>
      <c r="U227" s="37"/>
      <c r="V227" s="37"/>
      <c r="W227" s="37"/>
      <c r="X227" s="37"/>
      <c r="Y227" s="37"/>
    </row>
    <row r="228" spans="1:25" s="33" customFormat="1" ht="14.25" x14ac:dyDescent="0.2">
      <c r="A228" s="38">
        <f t="shared" si="9"/>
        <v>35977</v>
      </c>
      <c r="B228" s="45">
        <v>270248</v>
      </c>
      <c r="C228" s="47">
        <v>276266</v>
      </c>
      <c r="D228" s="47">
        <v>269027</v>
      </c>
      <c r="E228" s="52">
        <v>265292</v>
      </c>
      <c r="F228" s="48">
        <f t="shared" si="11"/>
        <v>276416</v>
      </c>
      <c r="G228" s="49"/>
      <c r="H228" s="51"/>
      <c r="I228" s="43"/>
      <c r="J228" s="43"/>
      <c r="K228" s="32"/>
      <c r="L228" s="32"/>
      <c r="M228" s="37">
        <v>276266</v>
      </c>
      <c r="N228" s="44">
        <f t="shared" si="10"/>
        <v>-150</v>
      </c>
      <c r="O228" s="35"/>
      <c r="P228" s="32"/>
      <c r="Q228" s="50"/>
      <c r="R228" s="37"/>
      <c r="S228" s="37"/>
      <c r="T228" s="37"/>
      <c r="U228" s="37"/>
      <c r="V228" s="37"/>
      <c r="W228" s="37"/>
      <c r="X228" s="37"/>
      <c r="Y228" s="37"/>
    </row>
    <row r="229" spans="1:25" s="33" customFormat="1" ht="14.25" x14ac:dyDescent="0.2">
      <c r="A229" s="38">
        <f t="shared" si="9"/>
        <v>36008</v>
      </c>
      <c r="B229" s="45">
        <v>270503</v>
      </c>
      <c r="C229" s="47">
        <v>276566</v>
      </c>
      <c r="D229" s="47">
        <v>269274</v>
      </c>
      <c r="E229" s="52">
        <v>265534</v>
      </c>
      <c r="F229" s="48">
        <f t="shared" si="11"/>
        <v>276712.5</v>
      </c>
      <c r="G229" s="49"/>
      <c r="H229" s="51"/>
      <c r="I229" s="43"/>
      <c r="J229" s="43"/>
      <c r="K229" s="32"/>
      <c r="L229" s="32"/>
      <c r="M229" s="37">
        <v>276566</v>
      </c>
      <c r="N229" s="44">
        <f t="shared" si="10"/>
        <v>-146.5</v>
      </c>
      <c r="O229" s="35"/>
      <c r="P229" s="32"/>
      <c r="Q229" s="50"/>
      <c r="R229" s="37"/>
      <c r="S229" s="37"/>
      <c r="T229" s="37"/>
      <c r="U229" s="37"/>
      <c r="V229" s="37"/>
      <c r="W229" s="37"/>
      <c r="X229" s="37"/>
      <c r="Y229" s="37"/>
    </row>
    <row r="230" spans="1:25" s="33" customFormat="1" ht="14.25" x14ac:dyDescent="0.2">
      <c r="A230" s="38">
        <f t="shared" si="9"/>
        <v>36039</v>
      </c>
      <c r="B230" s="45">
        <v>270748</v>
      </c>
      <c r="C230" s="47">
        <v>276859</v>
      </c>
      <c r="D230" s="47">
        <v>269521</v>
      </c>
      <c r="E230" s="52">
        <v>265774</v>
      </c>
      <c r="F230" s="48">
        <f t="shared" si="11"/>
        <v>276999.5</v>
      </c>
      <c r="G230" s="49">
        <f>AVERAGE(F228:F230)</f>
        <v>276709.33333333331</v>
      </c>
      <c r="H230" s="51">
        <f>+G230/1000</f>
        <v>276.70933333333329</v>
      </c>
      <c r="I230" s="43"/>
      <c r="J230" s="43"/>
      <c r="K230" s="32"/>
      <c r="L230" s="32"/>
      <c r="M230" s="37">
        <v>276859</v>
      </c>
      <c r="N230" s="44">
        <f t="shared" si="10"/>
        <v>-140.5</v>
      </c>
      <c r="O230" s="35"/>
      <c r="P230" s="32"/>
      <c r="Q230" s="50"/>
      <c r="R230" s="37"/>
      <c r="S230" s="37"/>
      <c r="T230" s="37"/>
      <c r="U230" s="37"/>
      <c r="V230" s="37"/>
      <c r="W230" s="37"/>
      <c r="X230" s="37"/>
      <c r="Y230" s="37"/>
    </row>
    <row r="231" spans="1:25" s="33" customFormat="1" ht="14.25" x14ac:dyDescent="0.2">
      <c r="A231" s="38">
        <f t="shared" si="9"/>
        <v>36069</v>
      </c>
      <c r="B231" s="45">
        <v>270982</v>
      </c>
      <c r="C231" s="47">
        <v>277140</v>
      </c>
      <c r="D231" s="47">
        <v>269753</v>
      </c>
      <c r="E231" s="52">
        <v>266001</v>
      </c>
      <c r="F231" s="48">
        <f t="shared" si="11"/>
        <v>277271</v>
      </c>
      <c r="G231" s="49"/>
      <c r="H231" s="51"/>
      <c r="I231" s="43"/>
      <c r="J231" s="43"/>
      <c r="K231" s="32"/>
      <c r="L231" s="32"/>
      <c r="M231" s="37">
        <v>277140</v>
      </c>
      <c r="N231" s="44">
        <f t="shared" si="10"/>
        <v>-131</v>
      </c>
      <c r="O231" s="35"/>
      <c r="P231" s="32"/>
      <c r="Q231" s="50"/>
      <c r="R231" s="37"/>
      <c r="S231" s="37"/>
      <c r="T231" s="37"/>
      <c r="U231" s="37"/>
      <c r="V231" s="37"/>
      <c r="W231" s="37"/>
      <c r="X231" s="37"/>
      <c r="Y231" s="37"/>
    </row>
    <row r="232" spans="1:25" s="33" customFormat="1" ht="14.25" x14ac:dyDescent="0.2">
      <c r="A232" s="38">
        <f t="shared" si="9"/>
        <v>36100</v>
      </c>
      <c r="B232" s="45">
        <v>271202</v>
      </c>
      <c r="C232" s="47">
        <v>277402</v>
      </c>
      <c r="D232" s="47">
        <v>269983</v>
      </c>
      <c r="E232" s="52">
        <v>266226</v>
      </c>
      <c r="F232" s="48">
        <f t="shared" si="11"/>
        <v>277530</v>
      </c>
      <c r="G232" s="49"/>
      <c r="H232" s="51"/>
      <c r="I232" s="43"/>
      <c r="J232" s="43"/>
      <c r="K232" s="32"/>
      <c r="L232" s="32"/>
      <c r="M232" s="37">
        <v>277402</v>
      </c>
      <c r="N232" s="44">
        <f t="shared" si="10"/>
        <v>-128</v>
      </c>
      <c r="O232" s="35"/>
      <c r="P232" s="32"/>
      <c r="Q232" s="50"/>
      <c r="R232" s="37"/>
      <c r="S232" s="37"/>
      <c r="T232" s="37"/>
      <c r="U232" s="37"/>
      <c r="V232" s="37"/>
      <c r="W232" s="37"/>
      <c r="X232" s="37"/>
      <c r="Y232" s="37"/>
    </row>
    <row r="233" spans="1:25" s="33" customFormat="1" ht="14.25" x14ac:dyDescent="0.2">
      <c r="A233" s="38">
        <f t="shared" si="9"/>
        <v>36130</v>
      </c>
      <c r="B233" s="45">
        <v>271387</v>
      </c>
      <c r="C233" s="47">
        <v>277658</v>
      </c>
      <c r="D233" s="47">
        <v>270177</v>
      </c>
      <c r="E233" s="52">
        <v>266416</v>
      </c>
      <c r="F233" s="48">
        <f t="shared" si="11"/>
        <v>277774.5</v>
      </c>
      <c r="G233" s="49">
        <f>AVERAGE(F231:F233)</f>
        <v>277525.16666666669</v>
      </c>
      <c r="H233" s="51">
        <f>+G233/1000</f>
        <v>277.52516666666668</v>
      </c>
      <c r="I233" s="43"/>
      <c r="J233" s="43"/>
      <c r="K233" s="32"/>
      <c r="L233" s="32"/>
      <c r="M233" s="37">
        <v>277658</v>
      </c>
      <c r="N233" s="44">
        <f t="shared" si="10"/>
        <v>-116.5</v>
      </c>
      <c r="O233" s="35"/>
      <c r="P233" s="32"/>
      <c r="Q233" s="50"/>
      <c r="R233" s="37"/>
      <c r="S233" s="37"/>
      <c r="T233" s="37"/>
      <c r="U233" s="37"/>
      <c r="V233" s="37"/>
      <c r="W233" s="37"/>
      <c r="X233" s="37"/>
      <c r="Y233" s="37"/>
    </row>
    <row r="234" spans="1:25" s="33" customFormat="1" ht="14.25" x14ac:dyDescent="0.2">
      <c r="A234" s="38">
        <f t="shared" si="9"/>
        <v>36161</v>
      </c>
      <c r="B234" s="45">
        <v>271584</v>
      </c>
      <c r="C234" s="47">
        <v>277891</v>
      </c>
      <c r="D234" s="47">
        <v>270385</v>
      </c>
      <c r="E234" s="52">
        <v>266621</v>
      </c>
      <c r="F234" s="48">
        <f t="shared" si="11"/>
        <v>277993</v>
      </c>
      <c r="G234" s="49"/>
      <c r="H234" s="51"/>
      <c r="I234" s="43"/>
      <c r="J234" s="43"/>
      <c r="K234" s="32"/>
      <c r="L234" s="32"/>
      <c r="M234" s="37">
        <v>277891</v>
      </c>
      <c r="N234" s="44">
        <f t="shared" si="10"/>
        <v>-102</v>
      </c>
      <c r="O234" s="35"/>
      <c r="P234" s="32"/>
      <c r="Q234" s="50"/>
      <c r="R234" s="37"/>
      <c r="S234" s="37"/>
      <c r="T234" s="37"/>
      <c r="U234" s="37"/>
      <c r="V234" s="37"/>
      <c r="W234" s="37"/>
      <c r="X234" s="37"/>
      <c r="Y234" s="37"/>
    </row>
    <row r="235" spans="1:25" s="33" customFormat="1" ht="14.25" x14ac:dyDescent="0.2">
      <c r="A235" s="38">
        <f t="shared" si="9"/>
        <v>36192</v>
      </c>
      <c r="B235" s="45">
        <v>271731</v>
      </c>
      <c r="C235" s="47">
        <v>278095</v>
      </c>
      <c r="D235" s="47">
        <v>270533</v>
      </c>
      <c r="E235" s="52">
        <v>266767</v>
      </c>
      <c r="F235" s="48">
        <f t="shared" si="11"/>
        <v>278209.5</v>
      </c>
      <c r="G235" s="49"/>
      <c r="H235" s="51"/>
      <c r="I235" s="43"/>
      <c r="J235" s="43"/>
      <c r="K235" s="32"/>
      <c r="L235" s="32"/>
      <c r="M235" s="37">
        <v>278095</v>
      </c>
      <c r="N235" s="44">
        <f t="shared" si="10"/>
        <v>-114.5</v>
      </c>
      <c r="O235" s="35"/>
      <c r="P235" s="32"/>
      <c r="Q235" s="50"/>
      <c r="R235" s="37"/>
      <c r="S235" s="37"/>
      <c r="T235" s="37"/>
      <c r="U235" s="37"/>
      <c r="V235" s="37"/>
      <c r="W235" s="37"/>
      <c r="X235" s="37"/>
      <c r="Y235" s="37"/>
    </row>
    <row r="236" spans="1:25" s="33" customFormat="1" ht="14.25" x14ac:dyDescent="0.2">
      <c r="A236" s="38">
        <f t="shared" si="9"/>
        <v>36220</v>
      </c>
      <c r="B236" s="45">
        <v>271886</v>
      </c>
      <c r="C236" s="47">
        <v>278324</v>
      </c>
      <c r="D236" s="47">
        <v>270691</v>
      </c>
      <c r="E236" s="52">
        <v>266921</v>
      </c>
      <c r="F236" s="48">
        <f t="shared" si="11"/>
        <v>278454</v>
      </c>
      <c r="G236" s="49">
        <f>AVERAGE(F234:F236)</f>
        <v>278218.83333333331</v>
      </c>
      <c r="H236" s="51">
        <f>+G236/1000</f>
        <v>278.21883333333329</v>
      </c>
      <c r="I236" s="43"/>
      <c r="J236" s="43"/>
      <c r="K236" s="32"/>
      <c r="L236" s="32"/>
      <c r="M236" s="37">
        <v>278324</v>
      </c>
      <c r="N236" s="44">
        <f t="shared" si="10"/>
        <v>-130</v>
      </c>
      <c r="O236" s="35"/>
      <c r="P236" s="32"/>
      <c r="Q236" s="50"/>
      <c r="R236" s="37"/>
      <c r="S236" s="37"/>
      <c r="T236" s="37"/>
      <c r="U236" s="37"/>
      <c r="V236" s="37"/>
      <c r="W236" s="37"/>
      <c r="X236" s="37"/>
      <c r="Y236" s="37"/>
    </row>
    <row r="237" spans="1:25" s="33" customFormat="1" ht="14.25" x14ac:dyDescent="0.2">
      <c r="A237" s="38">
        <f t="shared" si="9"/>
        <v>36251</v>
      </c>
      <c r="B237" s="45">
        <v>272062</v>
      </c>
      <c r="C237" s="47">
        <v>278584</v>
      </c>
      <c r="D237" s="47">
        <v>270874</v>
      </c>
      <c r="E237" s="52">
        <v>267101</v>
      </c>
      <c r="F237" s="48">
        <f t="shared" si="11"/>
        <v>278721.5</v>
      </c>
      <c r="G237" s="49"/>
      <c r="H237" s="42"/>
      <c r="I237" s="43"/>
      <c r="J237" s="43"/>
      <c r="K237" s="32"/>
      <c r="L237" s="32"/>
      <c r="M237" s="37">
        <v>278584</v>
      </c>
      <c r="N237" s="44">
        <f t="shared" si="10"/>
        <v>-137.5</v>
      </c>
      <c r="O237" s="35"/>
      <c r="P237" s="32"/>
      <c r="Q237" s="50"/>
      <c r="R237" s="37"/>
      <c r="S237" s="37"/>
      <c r="T237" s="37"/>
      <c r="U237" s="37"/>
      <c r="V237" s="37"/>
      <c r="W237" s="37"/>
      <c r="X237" s="37"/>
      <c r="Y237" s="37"/>
    </row>
    <row r="238" spans="1:25" s="33" customFormat="1" ht="14.25" x14ac:dyDescent="0.2">
      <c r="A238" s="38">
        <f t="shared" si="9"/>
        <v>36281</v>
      </c>
      <c r="B238" s="45">
        <v>272253</v>
      </c>
      <c r="C238" s="47">
        <v>278859</v>
      </c>
      <c r="D238" s="47">
        <v>271067</v>
      </c>
      <c r="E238" s="52">
        <v>267289</v>
      </c>
      <c r="F238" s="48">
        <f t="shared" si="11"/>
        <v>279003.5</v>
      </c>
      <c r="G238" s="49"/>
      <c r="H238" s="42"/>
      <c r="I238" s="43"/>
      <c r="J238" s="43"/>
      <c r="K238" s="32"/>
      <c r="L238" s="32"/>
      <c r="M238" s="37">
        <v>278859</v>
      </c>
      <c r="N238" s="44">
        <f t="shared" si="10"/>
        <v>-144.5</v>
      </c>
      <c r="O238" s="35"/>
      <c r="P238" s="32"/>
      <c r="Q238" s="50"/>
      <c r="R238" s="37"/>
      <c r="S238" s="37"/>
      <c r="T238" s="37"/>
      <c r="U238" s="37"/>
      <c r="V238" s="37"/>
      <c r="W238" s="37"/>
      <c r="X238" s="37"/>
      <c r="Y238" s="37"/>
    </row>
    <row r="239" spans="1:25" s="33" customFormat="1" ht="14.25" x14ac:dyDescent="0.2">
      <c r="A239" s="38">
        <f t="shared" si="9"/>
        <v>36312</v>
      </c>
      <c r="B239" s="45">
        <v>272463</v>
      </c>
      <c r="C239" s="47">
        <v>279148</v>
      </c>
      <c r="D239" s="47">
        <v>271278</v>
      </c>
      <c r="E239" s="52">
        <v>267494</v>
      </c>
      <c r="F239" s="48">
        <f t="shared" si="11"/>
        <v>279298</v>
      </c>
      <c r="G239" s="49">
        <f>AVERAGE(F237:F239)</f>
        <v>279007.66666666669</v>
      </c>
      <c r="H239" s="51">
        <f>+G239/1000</f>
        <v>279.00766666666669</v>
      </c>
      <c r="I239" s="43"/>
      <c r="J239" s="43"/>
      <c r="K239" s="32"/>
      <c r="L239" s="32"/>
      <c r="M239" s="37">
        <v>279148</v>
      </c>
      <c r="N239" s="44">
        <f t="shared" si="10"/>
        <v>-150</v>
      </c>
      <c r="O239" s="35"/>
      <c r="P239" s="32"/>
      <c r="Q239" s="50"/>
      <c r="R239" s="37"/>
      <c r="S239" s="37"/>
      <c r="T239" s="37"/>
      <c r="U239" s="37"/>
      <c r="V239" s="37"/>
      <c r="W239" s="37"/>
      <c r="X239" s="37"/>
      <c r="Y239" s="37"/>
    </row>
    <row r="240" spans="1:25" s="33" customFormat="1" ht="14.25" x14ac:dyDescent="0.2">
      <c r="A240" s="38">
        <f t="shared" si="9"/>
        <v>36342</v>
      </c>
      <c r="B240" s="45">
        <v>272691</v>
      </c>
      <c r="C240" s="47">
        <v>279448</v>
      </c>
      <c r="D240" s="47">
        <v>271491</v>
      </c>
      <c r="E240" s="52">
        <v>267703</v>
      </c>
      <c r="F240" s="48">
        <f t="shared" si="11"/>
        <v>279600</v>
      </c>
      <c r="G240" s="49"/>
      <c r="H240" s="51"/>
      <c r="I240" s="43"/>
      <c r="J240" s="43"/>
      <c r="K240" s="32"/>
      <c r="L240" s="32"/>
      <c r="M240" s="37">
        <v>279448</v>
      </c>
      <c r="N240" s="44">
        <f t="shared" si="10"/>
        <v>-152</v>
      </c>
      <c r="O240" s="35"/>
      <c r="P240" s="32"/>
      <c r="Q240" s="50"/>
      <c r="R240" s="37"/>
      <c r="S240" s="37"/>
      <c r="T240" s="37"/>
      <c r="U240" s="37"/>
      <c r="V240" s="37"/>
      <c r="W240" s="37"/>
      <c r="X240" s="37"/>
      <c r="Y240" s="37"/>
    </row>
    <row r="241" spans="1:25" s="33" customFormat="1" ht="14.25" x14ac:dyDescent="0.2">
      <c r="A241" s="38">
        <f t="shared" si="9"/>
        <v>36373</v>
      </c>
      <c r="B241" s="45">
        <v>272944</v>
      </c>
      <c r="C241" s="47">
        <v>279752</v>
      </c>
      <c r="D241" s="47">
        <v>271732</v>
      </c>
      <c r="E241" s="52">
        <v>267937</v>
      </c>
      <c r="F241" s="48">
        <f t="shared" si="11"/>
        <v>279902.5</v>
      </c>
      <c r="G241" s="49"/>
      <c r="H241" s="51"/>
      <c r="I241" s="43"/>
      <c r="J241" s="43"/>
      <c r="K241" s="32"/>
      <c r="L241" s="32"/>
      <c r="M241" s="37">
        <v>279752</v>
      </c>
      <c r="N241" s="44">
        <f t="shared" si="10"/>
        <v>-150.5</v>
      </c>
      <c r="O241" s="35"/>
      <c r="P241" s="32"/>
      <c r="Q241" s="50"/>
      <c r="R241" s="37"/>
      <c r="S241" s="37"/>
      <c r="T241" s="37"/>
      <c r="U241" s="37"/>
      <c r="V241" s="37"/>
      <c r="W241" s="37"/>
      <c r="X241" s="37"/>
      <c r="Y241" s="37"/>
    </row>
    <row r="242" spans="1:25" s="33" customFormat="1" ht="14.25" x14ac:dyDescent="0.2">
      <c r="A242" s="38">
        <f t="shared" si="9"/>
        <v>36404</v>
      </c>
      <c r="B242" s="45">
        <v>273189</v>
      </c>
      <c r="C242" s="47">
        <v>280053</v>
      </c>
      <c r="D242" s="47">
        <v>271977</v>
      </c>
      <c r="E242" s="52">
        <v>268176</v>
      </c>
      <c r="F242" s="48">
        <f t="shared" si="11"/>
        <v>280195</v>
      </c>
      <c r="G242" s="49">
        <f>AVERAGE(F240:F242)</f>
        <v>279899.16666666669</v>
      </c>
      <c r="H242" s="51">
        <f>+G242/1000</f>
        <v>279.8991666666667</v>
      </c>
      <c r="I242" s="43"/>
      <c r="J242" s="43"/>
      <c r="K242" s="32"/>
      <c r="L242" s="32"/>
      <c r="M242" s="37">
        <v>280053</v>
      </c>
      <c r="N242" s="44">
        <f t="shared" si="10"/>
        <v>-142</v>
      </c>
      <c r="O242" s="35"/>
      <c r="P242" s="32"/>
      <c r="Q242" s="50"/>
      <c r="R242" s="37"/>
      <c r="S242" s="37"/>
      <c r="T242" s="37"/>
      <c r="U242" s="37"/>
      <c r="V242" s="37"/>
      <c r="W242" s="37"/>
      <c r="X242" s="37"/>
      <c r="Y242" s="37"/>
    </row>
    <row r="243" spans="1:25" s="33" customFormat="1" ht="14.25" x14ac:dyDescent="0.2">
      <c r="A243" s="38">
        <f t="shared" si="9"/>
        <v>36434</v>
      </c>
      <c r="B243" s="45">
        <v>273423</v>
      </c>
      <c r="C243" s="47">
        <v>280337</v>
      </c>
      <c r="D243" s="47">
        <v>272217</v>
      </c>
      <c r="E243" s="52">
        <v>268411</v>
      </c>
      <c r="F243" s="48">
        <f t="shared" si="11"/>
        <v>280465.5</v>
      </c>
      <c r="G243" s="49"/>
      <c r="H243" s="51"/>
      <c r="I243" s="43"/>
      <c r="J243" s="43"/>
      <c r="K243" s="32"/>
      <c r="L243" s="32"/>
      <c r="M243" s="37">
        <v>280337</v>
      </c>
      <c r="N243" s="44">
        <f t="shared" si="10"/>
        <v>-128.5</v>
      </c>
      <c r="O243" s="35"/>
      <c r="P243" s="32"/>
      <c r="Q243" s="50"/>
      <c r="R243" s="37"/>
      <c r="S243" s="37"/>
      <c r="T243" s="37"/>
      <c r="U243" s="37"/>
      <c r="V243" s="37"/>
      <c r="W243" s="37"/>
      <c r="X243" s="37"/>
      <c r="Y243" s="37"/>
    </row>
    <row r="244" spans="1:25" s="33" customFormat="1" ht="14.25" x14ac:dyDescent="0.2">
      <c r="A244" s="38">
        <f t="shared" si="9"/>
        <v>36465</v>
      </c>
      <c r="B244" s="45">
        <v>273642</v>
      </c>
      <c r="C244" s="47">
        <v>280594</v>
      </c>
      <c r="D244" s="47">
        <v>272440</v>
      </c>
      <c r="E244" s="52">
        <v>268628</v>
      </c>
      <c r="F244" s="48">
        <f t="shared" si="11"/>
        <v>280720</v>
      </c>
      <c r="G244" s="49"/>
      <c r="H244" s="51"/>
      <c r="I244" s="43"/>
      <c r="J244" s="43"/>
      <c r="K244" s="32"/>
      <c r="L244" s="32"/>
      <c r="M244" s="37">
        <v>280594</v>
      </c>
      <c r="N244" s="44">
        <f t="shared" si="10"/>
        <v>-126</v>
      </c>
      <c r="O244" s="35"/>
      <c r="P244" s="32"/>
      <c r="Q244" s="50"/>
      <c r="R244" s="37"/>
      <c r="S244" s="37"/>
      <c r="T244" s="37"/>
      <c r="U244" s="37"/>
      <c r="V244" s="37"/>
      <c r="W244" s="37"/>
      <c r="X244" s="37"/>
      <c r="Y244" s="37"/>
    </row>
    <row r="245" spans="1:25" s="33" customFormat="1" ht="14.25" x14ac:dyDescent="0.2">
      <c r="A245" s="38">
        <f t="shared" si="9"/>
        <v>36495</v>
      </c>
      <c r="B245" s="45">
        <v>273828</v>
      </c>
      <c r="C245" s="47">
        <v>280846</v>
      </c>
      <c r="D245" s="47">
        <v>272628</v>
      </c>
      <c r="E245" s="53">
        <v>268812</v>
      </c>
      <c r="F245" s="48">
        <f t="shared" si="11"/>
        <v>280964.5</v>
      </c>
      <c r="G245" s="49">
        <f>AVERAGE(F243:F245)</f>
        <v>280716.66666666669</v>
      </c>
      <c r="H245" s="51">
        <f>+G245/1000</f>
        <v>280.7166666666667</v>
      </c>
      <c r="I245" s="43"/>
      <c r="J245" s="43"/>
      <c r="K245" s="32"/>
      <c r="L245" s="32"/>
      <c r="M245" s="37">
        <v>280846</v>
      </c>
      <c r="N245" s="44">
        <f t="shared" si="10"/>
        <v>-118.5</v>
      </c>
      <c r="O245" s="35"/>
      <c r="P245" s="32"/>
      <c r="Q245" s="50"/>
      <c r="R245" s="37"/>
      <c r="S245" s="37"/>
      <c r="T245" s="37"/>
      <c r="U245" s="37"/>
      <c r="V245" s="37"/>
      <c r="W245" s="37"/>
      <c r="X245" s="37"/>
      <c r="Y245" s="37"/>
    </row>
    <row r="246" spans="1:25" s="33" customFormat="1" ht="14.25" x14ac:dyDescent="0.2">
      <c r="A246" s="38">
        <f t="shared" si="9"/>
        <v>36526</v>
      </c>
      <c r="B246" s="45">
        <v>281424.60200000001</v>
      </c>
      <c r="C246" s="47">
        <v>281083</v>
      </c>
      <c r="D246" s="47">
        <v>280200.92200000002</v>
      </c>
      <c r="E246" s="53">
        <v>276162.49</v>
      </c>
      <c r="F246" s="48">
        <f t="shared" si="11"/>
        <v>281191</v>
      </c>
      <c r="G246" s="49"/>
      <c r="H246" s="51"/>
      <c r="I246" s="43"/>
      <c r="J246" s="43"/>
      <c r="K246" s="32"/>
      <c r="L246" s="32"/>
      <c r="M246" s="37">
        <v>281083</v>
      </c>
      <c r="N246" s="44">
        <f t="shared" si="10"/>
        <v>-108</v>
      </c>
      <c r="O246" s="35"/>
      <c r="P246" s="32"/>
      <c r="Q246" s="50"/>
      <c r="R246" s="37"/>
      <c r="S246" s="37"/>
      <c r="T246" s="37"/>
      <c r="U246" s="37"/>
      <c r="V246" s="37"/>
      <c r="W246" s="37"/>
      <c r="X246" s="37"/>
      <c r="Y246" s="37"/>
    </row>
    <row r="247" spans="1:25" s="33" customFormat="1" ht="14.25" x14ac:dyDescent="0.2">
      <c r="A247" s="38">
        <f t="shared" si="9"/>
        <v>36557</v>
      </c>
      <c r="B247" s="45">
        <v>281646.80099999998</v>
      </c>
      <c r="C247" s="47">
        <v>281299</v>
      </c>
      <c r="D247" s="47">
        <v>280428.52899999998</v>
      </c>
      <c r="E247" s="53">
        <v>276389.73700000002</v>
      </c>
      <c r="F247" s="48">
        <f t="shared" si="11"/>
        <v>281415</v>
      </c>
      <c r="G247" s="49"/>
      <c r="H247" s="51"/>
      <c r="I247" s="43"/>
      <c r="J247" s="43"/>
      <c r="K247" s="32"/>
      <c r="L247" s="32"/>
      <c r="M247" s="37">
        <v>281299</v>
      </c>
      <c r="N247" s="44">
        <f t="shared" si="10"/>
        <v>-116</v>
      </c>
      <c r="O247" s="35"/>
      <c r="P247" s="32"/>
      <c r="Q247" s="50"/>
      <c r="R247" s="37"/>
      <c r="S247" s="37"/>
      <c r="T247" s="37"/>
      <c r="U247" s="37"/>
      <c r="V247" s="37"/>
      <c r="W247" s="37"/>
      <c r="X247" s="37"/>
      <c r="Y247" s="37"/>
    </row>
    <row r="248" spans="1:25" s="33" customFormat="1" ht="14.25" x14ac:dyDescent="0.2">
      <c r="A248" s="38">
        <f t="shared" si="9"/>
        <v>36586</v>
      </c>
      <c r="B248" s="45">
        <v>281894.71299999999</v>
      </c>
      <c r="C248" s="47">
        <v>281531</v>
      </c>
      <c r="D248" s="47">
        <v>280675.15999999997</v>
      </c>
      <c r="E248" s="53">
        <v>276636.39399999997</v>
      </c>
      <c r="F248" s="48">
        <f t="shared" si="11"/>
        <v>281647</v>
      </c>
      <c r="G248" s="49">
        <f>AVERAGE(F246:F248)</f>
        <v>281417.66666666669</v>
      </c>
      <c r="H248" s="51">
        <f>+G248/1000</f>
        <v>281.41766666666666</v>
      </c>
      <c r="I248" s="43"/>
      <c r="J248" s="43"/>
      <c r="K248" s="32"/>
      <c r="L248" s="32"/>
      <c r="M248" s="37">
        <v>281531</v>
      </c>
      <c r="N248" s="44">
        <f t="shared" si="10"/>
        <v>-116</v>
      </c>
      <c r="O248" s="35"/>
      <c r="P248" s="32"/>
      <c r="Q248" s="50"/>
      <c r="R248" s="37"/>
      <c r="S248" s="37"/>
      <c r="T248" s="37"/>
      <c r="U248" s="37"/>
      <c r="V248" s="37"/>
      <c r="W248" s="37"/>
      <c r="X248" s="37"/>
      <c r="Y248" s="37"/>
    </row>
    <row r="249" spans="1:25" s="33" customFormat="1" ht="14.25" x14ac:dyDescent="0.2">
      <c r="A249" s="38">
        <f t="shared" si="9"/>
        <v>36617</v>
      </c>
      <c r="B249" s="54">
        <v>281424.60200000001</v>
      </c>
      <c r="C249" s="54">
        <v>281763</v>
      </c>
      <c r="D249" s="54">
        <v>280200.92200000002</v>
      </c>
      <c r="E249" s="54">
        <v>276162.49</v>
      </c>
      <c r="F249" s="48">
        <f t="shared" si="11"/>
        <v>281879.5</v>
      </c>
      <c r="G249" s="49"/>
      <c r="H249" s="51"/>
      <c r="I249" s="43"/>
      <c r="J249" s="43"/>
      <c r="K249" s="32"/>
      <c r="L249" s="32"/>
      <c r="M249" s="37">
        <v>281763</v>
      </c>
      <c r="N249" s="44">
        <f t="shared" si="10"/>
        <v>-116.5</v>
      </c>
      <c r="O249" s="35"/>
      <c r="P249" s="32"/>
      <c r="Q249" s="55"/>
      <c r="R249" s="56"/>
      <c r="S249" s="56"/>
      <c r="T249" s="56"/>
      <c r="U249" s="37"/>
      <c r="V249" s="37"/>
      <c r="W249" s="37"/>
      <c r="X249" s="37"/>
      <c r="Y249" s="37"/>
    </row>
    <row r="250" spans="1:25" s="33" customFormat="1" ht="14.25" x14ac:dyDescent="0.2">
      <c r="A250" s="38">
        <f t="shared" si="9"/>
        <v>36647</v>
      </c>
      <c r="B250" s="54">
        <v>281646.80599999998</v>
      </c>
      <c r="C250" s="54">
        <v>281996</v>
      </c>
      <c r="D250" s="54">
        <v>280428.53399999999</v>
      </c>
      <c r="E250" s="54">
        <v>276389.92</v>
      </c>
      <c r="F250" s="48">
        <f t="shared" si="11"/>
        <v>282121.5</v>
      </c>
      <c r="G250" s="49"/>
      <c r="H250" s="51"/>
      <c r="I250" s="43"/>
      <c r="J250" s="43"/>
      <c r="K250" s="32"/>
      <c r="L250" s="32"/>
      <c r="M250" s="37">
        <v>281996</v>
      </c>
      <c r="N250" s="44">
        <f t="shared" si="10"/>
        <v>-125.5</v>
      </c>
      <c r="O250" s="35"/>
      <c r="P250" s="32"/>
      <c r="Q250" s="55"/>
      <c r="R250" s="56"/>
      <c r="S250" s="56"/>
      <c r="T250" s="56"/>
      <c r="U250" s="37"/>
      <c r="V250" s="37"/>
      <c r="W250" s="37"/>
      <c r="X250" s="37"/>
      <c r="Y250" s="37"/>
    </row>
    <row r="251" spans="1:25" s="33" customFormat="1" ht="14.25" x14ac:dyDescent="0.2">
      <c r="A251" s="38">
        <f t="shared" si="9"/>
        <v>36678</v>
      </c>
      <c r="B251" s="54">
        <v>281894.71799999999</v>
      </c>
      <c r="C251" s="54">
        <v>282247</v>
      </c>
      <c r="D251" s="54">
        <v>280675.16499999998</v>
      </c>
      <c r="E251" s="54">
        <v>276636.37</v>
      </c>
      <c r="F251" s="48">
        <f t="shared" si="11"/>
        <v>282375.5</v>
      </c>
      <c r="G251" s="49">
        <f>AVERAGE(F249:F251)</f>
        <v>282125.5</v>
      </c>
      <c r="H251" s="51">
        <f>+G251/1000</f>
        <v>282.12549999999999</v>
      </c>
      <c r="I251" s="43"/>
      <c r="J251" s="43"/>
      <c r="K251" s="32"/>
      <c r="L251" s="32"/>
      <c r="M251" s="37">
        <v>282247</v>
      </c>
      <c r="N251" s="44">
        <f t="shared" si="10"/>
        <v>-128.5</v>
      </c>
      <c r="O251" s="35"/>
      <c r="P251" s="32"/>
      <c r="Q251" s="55"/>
      <c r="R251" s="56"/>
      <c r="S251" s="56"/>
      <c r="T251" s="56"/>
      <c r="U251" s="37"/>
      <c r="V251" s="37"/>
      <c r="W251" s="37"/>
      <c r="X251" s="37"/>
      <c r="Y251" s="37"/>
    </row>
    <row r="252" spans="1:25" s="33" customFormat="1" ht="14.25" x14ac:dyDescent="0.2">
      <c r="A252" s="38">
        <f t="shared" si="9"/>
        <v>36708</v>
      </c>
      <c r="B252" s="54">
        <v>282171.95699999999</v>
      </c>
      <c r="C252" s="54">
        <v>282504</v>
      </c>
      <c r="D252" s="54">
        <v>280927.342</v>
      </c>
      <c r="E252" s="54">
        <v>276888.36700000003</v>
      </c>
      <c r="F252" s="48">
        <f t="shared" si="11"/>
        <v>282636.5</v>
      </c>
      <c r="G252" s="57"/>
      <c r="H252" s="51"/>
      <c r="I252" s="43"/>
      <c r="J252" s="43"/>
      <c r="K252" s="32"/>
      <c r="L252" s="32"/>
      <c r="M252" s="37">
        <v>282504</v>
      </c>
      <c r="N252" s="44">
        <f t="shared" si="10"/>
        <v>-132.5</v>
      </c>
      <c r="O252" s="35"/>
      <c r="P252" s="32"/>
      <c r="Q252" s="55"/>
      <c r="R252" s="56"/>
      <c r="S252" s="56"/>
      <c r="T252" s="56"/>
      <c r="U252" s="37"/>
      <c r="V252" s="37"/>
      <c r="W252" s="37"/>
      <c r="X252" s="37"/>
      <c r="Y252" s="37"/>
    </row>
    <row r="253" spans="1:25" s="33" customFormat="1" ht="14.25" x14ac:dyDescent="0.2">
      <c r="A253" s="38">
        <f t="shared" si="9"/>
        <v>36739</v>
      </c>
      <c r="B253" s="54">
        <v>282441.25799999997</v>
      </c>
      <c r="C253" s="54">
        <v>282769</v>
      </c>
      <c r="D253" s="54">
        <v>281192.11099999998</v>
      </c>
      <c r="E253" s="54">
        <v>277151.15100000001</v>
      </c>
      <c r="F253" s="48">
        <f t="shared" si="11"/>
        <v>282901</v>
      </c>
      <c r="G253" s="57"/>
      <c r="H253" s="51"/>
      <c r="I253" s="43"/>
      <c r="J253" s="43"/>
      <c r="K253" s="32"/>
      <c r="L253" s="32"/>
      <c r="M253" s="37">
        <v>282769</v>
      </c>
      <c r="N253" s="44">
        <f t="shared" si="10"/>
        <v>-132</v>
      </c>
      <c r="O253" s="35"/>
      <c r="P253" s="32"/>
      <c r="Q253" s="55"/>
      <c r="R253" s="56"/>
      <c r="S253" s="56"/>
      <c r="T253" s="56"/>
      <c r="U253" s="37"/>
      <c r="V253" s="37"/>
      <c r="W253" s="37"/>
      <c r="X253" s="37"/>
      <c r="Y253" s="37"/>
    </row>
    <row r="254" spans="1:25" s="33" customFormat="1" ht="14.25" x14ac:dyDescent="0.2">
      <c r="A254" s="38">
        <f t="shared" si="9"/>
        <v>36770</v>
      </c>
      <c r="B254" s="54">
        <v>282721.65399999998</v>
      </c>
      <c r="C254" s="54">
        <v>283033</v>
      </c>
      <c r="D254" s="54">
        <v>281467.35200000001</v>
      </c>
      <c r="E254" s="54">
        <v>277424.40700000001</v>
      </c>
      <c r="F254" s="48">
        <f t="shared" si="11"/>
        <v>283159</v>
      </c>
      <c r="G254" s="49">
        <f>AVERAGE(F252:F254)</f>
        <v>282898.83333333331</v>
      </c>
      <c r="H254" s="51">
        <f>+G254/1000</f>
        <v>282.8988333333333</v>
      </c>
      <c r="I254" s="43"/>
      <c r="J254" s="43"/>
      <c r="K254" s="32"/>
      <c r="L254" s="32"/>
      <c r="M254" s="37">
        <v>283033</v>
      </c>
      <c r="N254" s="44">
        <f t="shared" si="10"/>
        <v>-126</v>
      </c>
      <c r="O254" s="35"/>
      <c r="P254" s="32"/>
      <c r="Q254" s="55"/>
      <c r="R254" s="56"/>
      <c r="S254" s="56"/>
      <c r="T254" s="56"/>
      <c r="U254" s="37"/>
      <c r="V254" s="37"/>
      <c r="W254" s="37"/>
      <c r="X254" s="37"/>
      <c r="Y254" s="37"/>
    </row>
    <row r="255" spans="1:25" s="33" customFormat="1" ht="14.25" x14ac:dyDescent="0.2">
      <c r="A255" s="38">
        <f t="shared" si="9"/>
        <v>36800</v>
      </c>
      <c r="B255" s="54">
        <v>282995.51699999999</v>
      </c>
      <c r="C255" s="54">
        <v>283285</v>
      </c>
      <c r="D255" s="54">
        <v>281732.19799999997</v>
      </c>
      <c r="E255" s="54">
        <v>277687.26799999998</v>
      </c>
      <c r="F255" s="48">
        <f t="shared" si="11"/>
        <v>283404</v>
      </c>
      <c r="G255" s="57"/>
      <c r="H255" s="51"/>
      <c r="I255" s="43"/>
      <c r="J255" s="43"/>
      <c r="K255" s="32"/>
      <c r="L255" s="32"/>
      <c r="M255" s="37">
        <v>283285</v>
      </c>
      <c r="N255" s="44">
        <f t="shared" si="10"/>
        <v>-119</v>
      </c>
      <c r="O255" s="35"/>
      <c r="P255" s="32"/>
      <c r="Q255" s="55"/>
      <c r="R255" s="56"/>
      <c r="S255" s="56"/>
      <c r="T255" s="56"/>
      <c r="U255" s="37"/>
      <c r="V255" s="37"/>
      <c r="W255" s="37"/>
      <c r="X255" s="37"/>
      <c r="Y255" s="37"/>
    </row>
    <row r="256" spans="1:25" s="33" customFormat="1" ht="14.25" x14ac:dyDescent="0.2">
      <c r="A256" s="38">
        <f t="shared" si="9"/>
        <v>36831</v>
      </c>
      <c r="B256" s="54">
        <v>283243.96000000002</v>
      </c>
      <c r="C256" s="54">
        <v>283523</v>
      </c>
      <c r="D256" s="54">
        <v>281985.62400000001</v>
      </c>
      <c r="E256" s="54">
        <v>277938.70899999997</v>
      </c>
      <c r="F256" s="48">
        <f t="shared" si="11"/>
        <v>283635.5</v>
      </c>
      <c r="G256" s="57"/>
      <c r="H256" s="51"/>
      <c r="I256" s="43"/>
      <c r="J256" s="43"/>
      <c r="K256" s="32"/>
      <c r="L256" s="32"/>
      <c r="M256" s="37">
        <v>283523</v>
      </c>
      <c r="N256" s="44">
        <f t="shared" si="10"/>
        <v>-112.5</v>
      </c>
      <c r="O256" s="35"/>
      <c r="P256" s="32"/>
      <c r="Q256" s="55"/>
      <c r="R256" s="56"/>
      <c r="S256" s="56"/>
      <c r="T256" s="56"/>
      <c r="U256" s="37"/>
      <c r="V256" s="37"/>
      <c r="W256" s="37"/>
      <c r="X256" s="37"/>
      <c r="Y256" s="37"/>
    </row>
    <row r="257" spans="1:25" s="33" customFormat="1" ht="14.25" x14ac:dyDescent="0.2">
      <c r="A257" s="38">
        <f t="shared" si="9"/>
        <v>36861</v>
      </c>
      <c r="B257" s="54">
        <v>283493.50300000003</v>
      </c>
      <c r="C257" s="54">
        <v>283748</v>
      </c>
      <c r="D257" s="54">
        <v>282230.62900000002</v>
      </c>
      <c r="E257" s="54">
        <v>278181.72899999999</v>
      </c>
      <c r="F257" s="48">
        <f t="shared" si="11"/>
        <v>283854</v>
      </c>
      <c r="G257" s="49">
        <f>AVERAGE(F255:F257)</f>
        <v>283631.16666666669</v>
      </c>
      <c r="H257" s="51">
        <f>+G257/1000</f>
        <v>283.63116666666667</v>
      </c>
      <c r="I257" s="43"/>
      <c r="J257" s="43"/>
      <c r="K257" s="32"/>
      <c r="L257" s="32"/>
      <c r="M257" s="37">
        <v>283748</v>
      </c>
      <c r="N257" s="44">
        <f t="shared" si="10"/>
        <v>-106</v>
      </c>
      <c r="O257" s="35"/>
      <c r="P257" s="32"/>
      <c r="Q257" s="55"/>
      <c r="R257" s="56"/>
      <c r="S257" s="56"/>
      <c r="T257" s="56"/>
      <c r="U257" s="37"/>
      <c r="V257" s="37"/>
      <c r="W257" s="37"/>
      <c r="X257" s="37"/>
      <c r="Y257" s="37"/>
    </row>
    <row r="258" spans="1:25" s="33" customFormat="1" ht="14.25" x14ac:dyDescent="0.2">
      <c r="A258" s="38">
        <f t="shared" si="9"/>
        <v>36892</v>
      </c>
      <c r="B258" s="54">
        <v>283711.84100000001</v>
      </c>
      <c r="C258" s="54">
        <v>283960</v>
      </c>
      <c r="D258" s="54">
        <v>282463.31800000003</v>
      </c>
      <c r="E258" s="54">
        <v>278412.43300000002</v>
      </c>
      <c r="F258" s="48">
        <f t="shared" si="11"/>
        <v>284063</v>
      </c>
      <c r="G258" s="57"/>
      <c r="H258" s="51"/>
      <c r="I258" s="43"/>
      <c r="J258" s="43"/>
      <c r="K258" s="32"/>
      <c r="L258" s="32"/>
      <c r="M258" s="37">
        <v>283960</v>
      </c>
      <c r="N258" s="44">
        <f t="shared" si="10"/>
        <v>-103</v>
      </c>
      <c r="O258" s="35"/>
      <c r="P258" s="32"/>
      <c r="Q258" s="55"/>
      <c r="R258" s="56"/>
      <c r="S258" s="56"/>
      <c r="T258" s="56"/>
      <c r="U258" s="37"/>
      <c r="V258" s="37"/>
      <c r="W258" s="37"/>
      <c r="X258" s="37"/>
      <c r="Y258" s="37"/>
    </row>
    <row r="259" spans="1:25" s="33" customFormat="1" ht="14.25" x14ac:dyDescent="0.2">
      <c r="A259" s="38">
        <f t="shared" si="9"/>
        <v>36923</v>
      </c>
      <c r="B259" s="54">
        <v>283915.092</v>
      </c>
      <c r="C259" s="54">
        <v>284166</v>
      </c>
      <c r="D259" s="54">
        <v>282678.76799999998</v>
      </c>
      <c r="E259" s="54">
        <v>278625.89799999999</v>
      </c>
      <c r="F259" s="48">
        <f t="shared" si="11"/>
        <v>284273</v>
      </c>
      <c r="G259" s="57"/>
      <c r="H259" s="51"/>
      <c r="I259" s="43"/>
      <c r="J259" s="43"/>
      <c r="K259" s="32"/>
      <c r="L259" s="32"/>
      <c r="M259" s="37">
        <v>284166</v>
      </c>
      <c r="N259" s="44">
        <f t="shared" si="10"/>
        <v>-107</v>
      </c>
      <c r="O259" s="35"/>
      <c r="P259" s="32"/>
      <c r="Q259" s="55"/>
      <c r="R259" s="56"/>
      <c r="S259" s="56"/>
      <c r="T259" s="56"/>
      <c r="U259" s="37"/>
      <c r="V259" s="37"/>
      <c r="W259" s="37"/>
      <c r="X259" s="37"/>
      <c r="Y259" s="37"/>
    </row>
    <row r="260" spans="1:25" s="33" customFormat="1" ht="14.25" x14ac:dyDescent="0.2">
      <c r="A260" s="38">
        <f t="shared" si="9"/>
        <v>36951</v>
      </c>
      <c r="B260" s="54">
        <v>284128.68699999998</v>
      </c>
      <c r="C260" s="54">
        <v>284380</v>
      </c>
      <c r="D260" s="54">
        <v>282891.26400000002</v>
      </c>
      <c r="E260" s="54">
        <v>278836.40899999999</v>
      </c>
      <c r="F260" s="48">
        <f t="shared" si="11"/>
        <v>284491</v>
      </c>
      <c r="G260" s="49">
        <f>AVERAGE(F258:F260)</f>
        <v>284275.66666666669</v>
      </c>
      <c r="H260" s="51">
        <f>+G260/1000</f>
        <v>284.27566666666667</v>
      </c>
      <c r="I260" s="43"/>
      <c r="J260" s="43"/>
      <c r="K260" s="32"/>
      <c r="L260" s="32"/>
      <c r="M260" s="37">
        <v>284380</v>
      </c>
      <c r="N260" s="44">
        <f t="shared" si="10"/>
        <v>-111</v>
      </c>
      <c r="O260" s="35"/>
      <c r="P260" s="32"/>
      <c r="Q260" s="55"/>
      <c r="R260" s="56"/>
      <c r="S260" s="56"/>
      <c r="T260" s="56"/>
      <c r="U260" s="37"/>
      <c r="V260" s="37"/>
      <c r="W260" s="37"/>
      <c r="X260" s="37"/>
      <c r="Y260" s="37"/>
    </row>
    <row r="261" spans="1:25" s="33" customFormat="1" ht="14.25" x14ac:dyDescent="0.2">
      <c r="A261" s="38">
        <f t="shared" si="9"/>
        <v>36982</v>
      </c>
      <c r="B261" s="54">
        <v>284359.005</v>
      </c>
      <c r="C261" s="54">
        <v>284602</v>
      </c>
      <c r="D261" s="54">
        <v>283124.25199999998</v>
      </c>
      <c r="E261" s="54">
        <v>279067.41200000001</v>
      </c>
      <c r="F261" s="48">
        <f t="shared" si="11"/>
        <v>284718</v>
      </c>
      <c r="G261" s="57"/>
      <c r="H261" s="51"/>
      <c r="I261" s="43"/>
      <c r="J261" s="43"/>
      <c r="K261" s="32"/>
      <c r="L261" s="32"/>
      <c r="M261" s="37">
        <v>284602</v>
      </c>
      <c r="N261" s="44">
        <f t="shared" si="10"/>
        <v>-116</v>
      </c>
      <c r="O261" s="35"/>
      <c r="P261" s="32"/>
      <c r="Q261" s="55"/>
      <c r="R261" s="56"/>
      <c r="S261" s="56"/>
      <c r="T261" s="56"/>
      <c r="U261" s="37"/>
      <c r="V261" s="37"/>
      <c r="W261" s="37"/>
      <c r="X261" s="37"/>
      <c r="Y261" s="37"/>
    </row>
    <row r="262" spans="1:25" s="33" customFormat="1" ht="14.25" x14ac:dyDescent="0.2">
      <c r="A262" s="38">
        <f t="shared" si="9"/>
        <v>37012</v>
      </c>
      <c r="B262" s="54">
        <v>284584.82</v>
      </c>
      <c r="C262" s="54">
        <v>284834</v>
      </c>
      <c r="D262" s="54">
        <v>283355.91200000001</v>
      </c>
      <c r="E262" s="54">
        <v>279297.087</v>
      </c>
      <c r="F262" s="48">
        <f t="shared" si="11"/>
        <v>284955</v>
      </c>
      <c r="G262" s="57"/>
      <c r="H262" s="51"/>
      <c r="I262" s="43"/>
      <c r="J262" s="43"/>
      <c r="K262" s="32"/>
      <c r="L262" s="32"/>
      <c r="M262" s="37">
        <v>284834</v>
      </c>
      <c r="N262" s="44">
        <f t="shared" si="10"/>
        <v>-121</v>
      </c>
      <c r="O262" s="35"/>
      <c r="P262" s="32"/>
      <c r="Q262" s="55"/>
      <c r="R262" s="56"/>
      <c r="S262" s="56"/>
      <c r="T262" s="56"/>
      <c r="U262" s="37"/>
      <c r="V262" s="37"/>
      <c r="W262" s="37"/>
      <c r="X262" s="37"/>
      <c r="Y262" s="37"/>
    </row>
    <row r="263" spans="1:25" s="33" customFormat="1" ht="14.25" x14ac:dyDescent="0.2">
      <c r="A263" s="38">
        <f t="shared" si="9"/>
        <v>37043</v>
      </c>
      <c r="B263" s="54">
        <v>284833.913</v>
      </c>
      <c r="C263" s="54">
        <v>285076</v>
      </c>
      <c r="D263" s="54">
        <v>283605.17</v>
      </c>
      <c r="E263" s="54">
        <v>279544.36</v>
      </c>
      <c r="F263" s="48">
        <f t="shared" si="11"/>
        <v>285200</v>
      </c>
      <c r="G263" s="49">
        <f>AVERAGE(F261:F263)</f>
        <v>284957.66666666669</v>
      </c>
      <c r="H263" s="51">
        <f>+G263/1000</f>
        <v>284.95766666666668</v>
      </c>
      <c r="I263" s="43"/>
      <c r="J263" s="43"/>
      <c r="K263" s="32"/>
      <c r="L263" s="32"/>
      <c r="M263" s="37">
        <v>285076</v>
      </c>
      <c r="N263" s="44">
        <f t="shared" si="10"/>
        <v>-124</v>
      </c>
      <c r="O263" s="35"/>
      <c r="P263" s="32"/>
      <c r="Q263" s="55"/>
      <c r="R263" s="56"/>
      <c r="S263" s="56"/>
      <c r="T263" s="56"/>
      <c r="U263" s="37"/>
      <c r="V263" s="37"/>
      <c r="W263" s="37"/>
      <c r="X263" s="37"/>
      <c r="Y263" s="37"/>
    </row>
    <row r="264" spans="1:25" s="33" customFormat="1" ht="14.25" x14ac:dyDescent="0.2">
      <c r="A264" s="38">
        <f t="shared" ref="A264:A327" si="12">IF(MONTH(A263)=12,DATE(YEAR(A263)+1,1,1),DATE(YEAR(A263),MONTH(A263)+1,1))</f>
        <v>37073</v>
      </c>
      <c r="B264" s="54">
        <v>285081.55599999998</v>
      </c>
      <c r="C264" s="54">
        <v>285324</v>
      </c>
      <c r="D264" s="54">
        <v>283845.337</v>
      </c>
      <c r="E264" s="54">
        <v>279782.54100000003</v>
      </c>
      <c r="F264" s="48">
        <f t="shared" si="11"/>
        <v>285454</v>
      </c>
      <c r="G264" s="57"/>
      <c r="H264" s="51"/>
      <c r="I264" s="43"/>
      <c r="J264" s="43"/>
      <c r="K264" s="32"/>
      <c r="L264" s="32"/>
      <c r="M264" s="37">
        <v>285324</v>
      </c>
      <c r="N264" s="44">
        <f t="shared" si="10"/>
        <v>-130</v>
      </c>
      <c r="O264" s="35"/>
      <c r="P264" s="32"/>
      <c r="Q264" s="55"/>
      <c r="R264" s="56"/>
      <c r="S264" s="56"/>
      <c r="T264" s="56"/>
      <c r="U264" s="37"/>
      <c r="V264" s="37"/>
      <c r="W264" s="37"/>
      <c r="X264" s="37"/>
      <c r="Y264" s="37"/>
    </row>
    <row r="265" spans="1:25" s="33" customFormat="1" ht="14.25" x14ac:dyDescent="0.2">
      <c r="A265" s="38">
        <f t="shared" si="12"/>
        <v>37104</v>
      </c>
      <c r="B265" s="54">
        <v>285343.32500000001</v>
      </c>
      <c r="C265" s="54">
        <v>285584</v>
      </c>
      <c r="D265" s="54">
        <v>284103.484</v>
      </c>
      <c r="E265" s="54">
        <v>280039.08399999997</v>
      </c>
      <c r="F265" s="48">
        <f t="shared" si="11"/>
        <v>285713</v>
      </c>
      <c r="G265" s="57"/>
      <c r="H265" s="51"/>
      <c r="I265" s="43"/>
      <c r="J265" s="43"/>
      <c r="K265" s="32"/>
      <c r="L265" s="32"/>
      <c r="M265" s="37">
        <v>285584</v>
      </c>
      <c r="N265" s="44">
        <f t="shared" ref="N265:N328" si="13">+IF(M265&gt;0, M265-F265, "")</f>
        <v>-129</v>
      </c>
      <c r="O265" s="35"/>
      <c r="P265" s="32"/>
      <c r="Q265" s="55"/>
      <c r="R265" s="56"/>
      <c r="S265" s="56"/>
      <c r="T265" s="56"/>
      <c r="U265" s="37"/>
      <c r="V265" s="37"/>
      <c r="W265" s="37"/>
      <c r="X265" s="37"/>
      <c r="Y265" s="37"/>
    </row>
    <row r="266" spans="1:25" s="33" customFormat="1" ht="14.25" x14ac:dyDescent="0.2">
      <c r="A266" s="38">
        <f t="shared" si="12"/>
        <v>37135</v>
      </c>
      <c r="B266" s="54">
        <v>285618.92800000001</v>
      </c>
      <c r="C266" s="54">
        <v>285842</v>
      </c>
      <c r="D266" s="54">
        <v>284372.58600000001</v>
      </c>
      <c r="E266" s="54">
        <v>280306.58199999999</v>
      </c>
      <c r="F266" s="48">
        <f t="shared" ref="F266:F329" si="14">IF(C266 &gt;0, AVERAGE(C266,C267), "")</f>
        <v>285964</v>
      </c>
      <c r="G266" s="49">
        <f>AVERAGE(F264:F266)</f>
        <v>285710.33333333331</v>
      </c>
      <c r="H266" s="51">
        <f>+G266/1000</f>
        <v>285.71033333333332</v>
      </c>
      <c r="I266" s="43"/>
      <c r="J266" s="43"/>
      <c r="K266" s="32"/>
      <c r="L266" s="32"/>
      <c r="M266" s="37">
        <v>285842</v>
      </c>
      <c r="N266" s="44">
        <f t="shared" si="13"/>
        <v>-122</v>
      </c>
      <c r="O266" s="35"/>
      <c r="P266" s="32"/>
      <c r="Q266" s="55"/>
      <c r="R266" s="56"/>
      <c r="S266" s="56"/>
      <c r="T266" s="56"/>
      <c r="U266" s="37"/>
      <c r="V266" s="37"/>
      <c r="W266" s="37"/>
      <c r="X266" s="37"/>
      <c r="Y266" s="37"/>
    </row>
    <row r="267" spans="1:25" s="33" customFormat="1" ht="14.25" x14ac:dyDescent="0.2">
      <c r="A267" s="38">
        <f t="shared" si="12"/>
        <v>37165</v>
      </c>
      <c r="B267" s="54">
        <v>285820.65600000002</v>
      </c>
      <c r="C267" s="54">
        <v>286086</v>
      </c>
      <c r="D267" s="54">
        <v>284612.679</v>
      </c>
      <c r="E267" s="54">
        <v>280545.071</v>
      </c>
      <c r="F267" s="48">
        <f t="shared" si="14"/>
        <v>286200.5</v>
      </c>
      <c r="G267" s="57"/>
      <c r="H267" s="51"/>
      <c r="I267" s="43"/>
      <c r="J267" s="43"/>
      <c r="K267" s="32"/>
      <c r="L267" s="32"/>
      <c r="M267" s="37">
        <v>286086</v>
      </c>
      <c r="N267" s="44">
        <f t="shared" si="13"/>
        <v>-114.5</v>
      </c>
      <c r="O267" s="35"/>
      <c r="P267" s="32"/>
      <c r="Q267" s="55"/>
      <c r="R267" s="56"/>
      <c r="S267" s="56"/>
      <c r="T267" s="56"/>
      <c r="U267" s="37"/>
      <c r="V267" s="37"/>
      <c r="W267" s="37"/>
      <c r="X267" s="37"/>
      <c r="Y267" s="37"/>
    </row>
    <row r="268" spans="1:25" s="33" customFormat="1" ht="14.25" x14ac:dyDescent="0.2">
      <c r="A268" s="38">
        <f t="shared" si="12"/>
        <v>37196</v>
      </c>
      <c r="B268" s="54">
        <v>286058.30599999998</v>
      </c>
      <c r="C268" s="54">
        <v>286315</v>
      </c>
      <c r="D268" s="54">
        <v>284830.864</v>
      </c>
      <c r="E268" s="54">
        <v>280761.652</v>
      </c>
      <c r="F268" s="48">
        <f t="shared" si="14"/>
        <v>286424</v>
      </c>
      <c r="G268" s="57"/>
      <c r="H268" s="51"/>
      <c r="I268" s="43"/>
      <c r="J268" s="43"/>
      <c r="K268" s="32"/>
      <c r="L268" s="32"/>
      <c r="M268" s="37">
        <v>286315</v>
      </c>
      <c r="N268" s="44">
        <f t="shared" si="13"/>
        <v>-109</v>
      </c>
      <c r="O268" s="35"/>
      <c r="P268" s="32"/>
      <c r="Q268" s="55"/>
      <c r="R268" s="56"/>
      <c r="S268" s="56"/>
      <c r="T268" s="56"/>
      <c r="U268" s="37"/>
      <c r="V268" s="37"/>
      <c r="W268" s="37"/>
      <c r="X268" s="37"/>
      <c r="Y268" s="37"/>
    </row>
    <row r="269" spans="1:25" s="33" customFormat="1" ht="14.25" x14ac:dyDescent="0.2">
      <c r="A269" s="38">
        <f t="shared" si="12"/>
        <v>37226</v>
      </c>
      <c r="B269" s="54">
        <v>286282.016</v>
      </c>
      <c r="C269" s="54">
        <v>286533</v>
      </c>
      <c r="D269" s="54">
        <v>285045.52399999998</v>
      </c>
      <c r="E269" s="54">
        <v>280974.70799999998</v>
      </c>
      <c r="F269" s="48">
        <f t="shared" si="14"/>
        <v>286636</v>
      </c>
      <c r="G269" s="49">
        <f>AVERAGE(F267:F269)</f>
        <v>286420.16666666669</v>
      </c>
      <c r="H269" s="51">
        <f>+G269/1000</f>
        <v>286.42016666666666</v>
      </c>
      <c r="I269" s="43"/>
      <c r="J269" s="43"/>
      <c r="K269" s="32"/>
      <c r="L269" s="32"/>
      <c r="M269" s="37">
        <v>286533</v>
      </c>
      <c r="N269" s="44">
        <f t="shared" si="13"/>
        <v>-103</v>
      </c>
      <c r="O269" s="35"/>
      <c r="P269" s="32"/>
      <c r="Q269" s="55"/>
      <c r="R269" s="56"/>
      <c r="S269" s="56"/>
      <c r="T269" s="56"/>
      <c r="U269" s="37"/>
      <c r="V269" s="37"/>
      <c r="W269" s="37"/>
      <c r="X269" s="37"/>
      <c r="Y269" s="37"/>
    </row>
    <row r="270" spans="1:25" s="33" customFormat="1" ht="14.25" x14ac:dyDescent="0.2">
      <c r="A270" s="38">
        <f t="shared" si="12"/>
        <v>37257</v>
      </c>
      <c r="B270" s="54">
        <v>286489.3</v>
      </c>
      <c r="C270" s="54">
        <v>286739</v>
      </c>
      <c r="D270" s="54">
        <v>285262.69099999999</v>
      </c>
      <c r="E270" s="54">
        <v>281190.27100000001</v>
      </c>
      <c r="F270" s="48">
        <f t="shared" si="14"/>
        <v>286837</v>
      </c>
      <c r="G270" s="57"/>
      <c r="H270" s="51"/>
      <c r="I270" s="58"/>
      <c r="J270" s="43"/>
      <c r="K270" s="32"/>
      <c r="L270" s="32"/>
      <c r="M270" s="37">
        <v>286739</v>
      </c>
      <c r="N270" s="44">
        <f t="shared" si="13"/>
        <v>-98</v>
      </c>
      <c r="O270" s="35"/>
      <c r="P270" s="32"/>
      <c r="Q270" s="55"/>
      <c r="R270" s="56"/>
      <c r="S270" s="56"/>
      <c r="T270" s="56"/>
      <c r="U270" s="37"/>
      <c r="V270" s="37"/>
      <c r="W270" s="37"/>
      <c r="X270" s="37"/>
      <c r="Y270" s="37"/>
    </row>
    <row r="271" spans="1:25" s="33" customFormat="1" ht="14.25" x14ac:dyDescent="0.2">
      <c r="A271" s="38">
        <f t="shared" si="12"/>
        <v>37288</v>
      </c>
      <c r="B271" s="54">
        <v>286697.22899999999</v>
      </c>
      <c r="C271" s="54">
        <v>286935</v>
      </c>
      <c r="D271" s="54">
        <v>285457.92499999999</v>
      </c>
      <c r="E271" s="54">
        <v>281383.90100000001</v>
      </c>
      <c r="F271" s="48">
        <f t="shared" si="14"/>
        <v>287033</v>
      </c>
      <c r="G271" s="57"/>
      <c r="H271" s="51"/>
      <c r="I271" s="58"/>
      <c r="J271" s="43"/>
      <c r="K271" s="32"/>
      <c r="L271" s="32"/>
      <c r="M271" s="37">
        <v>286935</v>
      </c>
      <c r="N271" s="44">
        <f t="shared" si="13"/>
        <v>-98</v>
      </c>
      <c r="O271" s="35"/>
      <c r="P271" s="32"/>
      <c r="Q271" s="55"/>
      <c r="R271" s="56"/>
      <c r="S271" s="56"/>
      <c r="T271" s="56"/>
      <c r="U271" s="37"/>
      <c r="V271" s="37"/>
      <c r="W271" s="37"/>
      <c r="X271" s="37"/>
      <c r="Y271" s="37"/>
    </row>
    <row r="272" spans="1:25" s="33" customFormat="1" ht="14.25" x14ac:dyDescent="0.2">
      <c r="A272" s="38">
        <f t="shared" si="12"/>
        <v>37316</v>
      </c>
      <c r="B272" s="54">
        <v>286883.15500000003</v>
      </c>
      <c r="C272" s="54">
        <v>287131</v>
      </c>
      <c r="D272" s="54">
        <v>285649.734</v>
      </c>
      <c r="E272" s="54">
        <v>281574.10600000003</v>
      </c>
      <c r="F272" s="48">
        <f t="shared" si="14"/>
        <v>287237</v>
      </c>
      <c r="G272" s="49">
        <f>AVERAGE(F270:F272)</f>
        <v>287035.66666666669</v>
      </c>
      <c r="H272" s="51">
        <f>+G272/1000</f>
        <v>287.03566666666671</v>
      </c>
      <c r="I272" s="58">
        <f>+H272/H260</f>
        <v>1.0097088858584451</v>
      </c>
      <c r="J272" s="43"/>
      <c r="K272" s="32"/>
      <c r="L272" s="32"/>
      <c r="M272" s="37">
        <v>287131</v>
      </c>
      <c r="N272" s="44">
        <f t="shared" si="13"/>
        <v>-106</v>
      </c>
      <c r="O272" s="35"/>
      <c r="P272" s="32"/>
      <c r="Q272" s="55"/>
      <c r="R272" s="56"/>
      <c r="S272" s="56"/>
      <c r="T272" s="56"/>
      <c r="U272" s="37"/>
      <c r="V272" s="37"/>
      <c r="W272" s="37"/>
      <c r="X272" s="37"/>
      <c r="Y272" s="37"/>
    </row>
    <row r="273" spans="1:25" s="33" customFormat="1" ht="14.25" x14ac:dyDescent="0.2">
      <c r="A273" s="38">
        <f t="shared" si="12"/>
        <v>37347</v>
      </c>
      <c r="B273" s="54">
        <v>287094.28000000003</v>
      </c>
      <c r="C273" s="54">
        <v>287343</v>
      </c>
      <c r="D273" s="54">
        <v>285852.27399999998</v>
      </c>
      <c r="E273" s="54">
        <v>281775.04200000002</v>
      </c>
      <c r="F273" s="48">
        <f t="shared" si="14"/>
        <v>287457</v>
      </c>
      <c r="G273" s="57"/>
      <c r="H273" s="51"/>
      <c r="I273" s="58"/>
      <c r="J273" s="43"/>
      <c r="K273" s="32"/>
      <c r="L273" s="32"/>
      <c r="M273" s="37">
        <v>287343</v>
      </c>
      <c r="N273" s="44">
        <f t="shared" si="13"/>
        <v>-114</v>
      </c>
      <c r="O273" s="35"/>
      <c r="P273" s="32"/>
      <c r="Q273" s="55"/>
      <c r="R273" s="56"/>
      <c r="S273" s="56"/>
      <c r="T273" s="56"/>
      <c r="U273" s="37"/>
      <c r="V273" s="37"/>
      <c r="W273" s="37"/>
      <c r="X273" s="37"/>
      <c r="Y273" s="37"/>
    </row>
    <row r="274" spans="1:25" s="33" customFormat="1" ht="14.25" x14ac:dyDescent="0.2">
      <c r="A274" s="38">
        <f t="shared" si="12"/>
        <v>37377</v>
      </c>
      <c r="B274" s="54">
        <v>287321.47200000001</v>
      </c>
      <c r="C274" s="54">
        <v>287571</v>
      </c>
      <c r="D274" s="54">
        <v>286069.51699999999</v>
      </c>
      <c r="E274" s="54">
        <v>281990.68099999998</v>
      </c>
      <c r="F274" s="48">
        <f t="shared" si="14"/>
        <v>287689.5</v>
      </c>
      <c r="G274" s="57"/>
      <c r="H274" s="51"/>
      <c r="I274" s="58"/>
      <c r="J274" s="43"/>
      <c r="K274" s="32"/>
      <c r="L274" s="32"/>
      <c r="M274" s="37">
        <v>287571</v>
      </c>
      <c r="N274" s="44">
        <f t="shared" si="13"/>
        <v>-118.5</v>
      </c>
      <c r="O274" s="35"/>
      <c r="P274" s="32"/>
      <c r="Q274" s="55"/>
      <c r="R274" s="56"/>
      <c r="S274" s="56"/>
      <c r="T274" s="56"/>
      <c r="U274" s="37"/>
      <c r="V274" s="37"/>
      <c r="W274" s="37"/>
      <c r="X274" s="37"/>
      <c r="Y274" s="37"/>
    </row>
    <row r="275" spans="1:25" s="33" customFormat="1" ht="14.25" x14ac:dyDescent="0.2">
      <c r="A275" s="38">
        <f t="shared" si="12"/>
        <v>37408</v>
      </c>
      <c r="B275" s="54">
        <v>287568.12300000002</v>
      </c>
      <c r="C275" s="54">
        <v>287808</v>
      </c>
      <c r="D275" s="54">
        <v>286304.59600000002</v>
      </c>
      <c r="E275" s="54">
        <v>282224.15600000002</v>
      </c>
      <c r="F275" s="48">
        <f t="shared" si="14"/>
        <v>287929.5</v>
      </c>
      <c r="G275" s="49">
        <f>AVERAGE(F273:F275)</f>
        <v>287692</v>
      </c>
      <c r="H275" s="51">
        <f>+G275/1000</f>
        <v>287.69200000000001</v>
      </c>
      <c r="I275" s="58">
        <f>+H275/H263</f>
        <v>1.0095955773547649</v>
      </c>
      <c r="J275" s="43"/>
      <c r="K275" s="32"/>
      <c r="L275" s="32"/>
      <c r="M275" s="37">
        <v>287808</v>
      </c>
      <c r="N275" s="44">
        <f t="shared" si="13"/>
        <v>-121.5</v>
      </c>
      <c r="O275" s="35"/>
      <c r="P275" s="32"/>
      <c r="Q275" s="55"/>
      <c r="R275" s="56"/>
      <c r="S275" s="56"/>
      <c r="T275" s="56"/>
      <c r="U275" s="37"/>
      <c r="V275" s="37"/>
      <c r="W275" s="37"/>
      <c r="X275" s="37"/>
      <c r="Y275" s="37"/>
    </row>
    <row r="276" spans="1:25" s="33" customFormat="1" ht="14.25" x14ac:dyDescent="0.2">
      <c r="A276" s="38">
        <f t="shared" si="12"/>
        <v>37438</v>
      </c>
      <c r="B276" s="54">
        <v>287803.91399999999</v>
      </c>
      <c r="C276" s="54">
        <v>288051</v>
      </c>
      <c r="D276" s="54">
        <v>286537.34700000001</v>
      </c>
      <c r="E276" s="54">
        <v>282455.31199999998</v>
      </c>
      <c r="F276" s="48">
        <f t="shared" si="14"/>
        <v>288177</v>
      </c>
      <c r="G276" s="57"/>
      <c r="H276" s="51"/>
      <c r="I276" s="58"/>
      <c r="J276" s="43"/>
      <c r="K276" s="32"/>
      <c r="L276" s="32"/>
      <c r="M276" s="37">
        <v>288051</v>
      </c>
      <c r="N276" s="44">
        <f t="shared" si="13"/>
        <v>-126</v>
      </c>
      <c r="O276" s="35"/>
      <c r="P276" s="32"/>
      <c r="Q276" s="55"/>
      <c r="R276" s="56"/>
      <c r="S276" s="56"/>
      <c r="T276" s="56"/>
      <c r="U276" s="37"/>
      <c r="V276" s="37"/>
      <c r="W276" s="37"/>
      <c r="X276" s="37"/>
      <c r="Y276" s="37"/>
    </row>
    <row r="277" spans="1:25" s="33" customFormat="1" ht="14.25" x14ac:dyDescent="0.2">
      <c r="A277" s="38">
        <f t="shared" si="12"/>
        <v>37469</v>
      </c>
      <c r="B277" s="54">
        <v>288053.79599999997</v>
      </c>
      <c r="C277" s="54">
        <v>288303</v>
      </c>
      <c r="D277" s="54">
        <v>286787.45899999997</v>
      </c>
      <c r="E277" s="54">
        <v>282702.45500000002</v>
      </c>
      <c r="F277" s="48">
        <f t="shared" si="14"/>
        <v>288428.5</v>
      </c>
      <c r="G277" s="57"/>
      <c r="H277" s="51"/>
      <c r="I277" s="58"/>
      <c r="J277" s="43"/>
      <c r="K277" s="32"/>
      <c r="L277" s="32"/>
      <c r="M277" s="37">
        <v>288303</v>
      </c>
      <c r="N277" s="44">
        <f t="shared" si="13"/>
        <v>-125.5</v>
      </c>
      <c r="O277" s="35"/>
      <c r="P277" s="32"/>
      <c r="Q277" s="55"/>
      <c r="R277" s="56"/>
      <c r="S277" s="56"/>
      <c r="T277" s="56"/>
      <c r="U277" s="37"/>
      <c r="V277" s="37"/>
      <c r="W277" s="37"/>
      <c r="X277" s="37"/>
      <c r="Y277" s="37"/>
    </row>
    <row r="278" spans="1:25" s="33" customFormat="1" ht="14.25" x14ac:dyDescent="0.2">
      <c r="A278" s="38">
        <f t="shared" si="12"/>
        <v>37500</v>
      </c>
      <c r="B278" s="54">
        <v>288317.60399999999</v>
      </c>
      <c r="C278" s="54">
        <v>288554</v>
      </c>
      <c r="D278" s="54">
        <v>287047.11300000001</v>
      </c>
      <c r="E278" s="54">
        <v>282959.14</v>
      </c>
      <c r="F278" s="48">
        <f t="shared" si="14"/>
        <v>288674</v>
      </c>
      <c r="G278" s="49">
        <f>AVERAGE(F276:F278)</f>
        <v>288426.5</v>
      </c>
      <c r="H278" s="51">
        <f>+G278/1000</f>
        <v>288.42649999999998</v>
      </c>
      <c r="I278" s="58">
        <f>+H278/H266</f>
        <v>1.0095067148428887</v>
      </c>
      <c r="J278" s="43"/>
      <c r="K278" s="32"/>
      <c r="L278" s="32"/>
      <c r="M278" s="37">
        <v>288554</v>
      </c>
      <c r="N278" s="44">
        <f t="shared" si="13"/>
        <v>-120</v>
      </c>
      <c r="O278" s="35"/>
      <c r="P278" s="32"/>
      <c r="Q278" s="55"/>
      <c r="R278" s="56"/>
      <c r="S278" s="56"/>
      <c r="T278" s="56"/>
      <c r="U278" s="37"/>
      <c r="V278" s="37"/>
      <c r="W278" s="37"/>
      <c r="X278" s="37"/>
      <c r="Y278" s="37"/>
    </row>
    <row r="279" spans="1:25" s="33" customFormat="1" ht="14.25" x14ac:dyDescent="0.2">
      <c r="A279" s="38">
        <f t="shared" si="12"/>
        <v>37530</v>
      </c>
      <c r="B279" s="54">
        <v>288571.092</v>
      </c>
      <c r="C279" s="54">
        <v>288794</v>
      </c>
      <c r="D279" s="54">
        <v>287302.20600000001</v>
      </c>
      <c r="E279" s="54">
        <v>283211.26400000002</v>
      </c>
      <c r="F279" s="48">
        <f t="shared" si="14"/>
        <v>288903</v>
      </c>
      <c r="G279" s="57"/>
      <c r="H279" s="51"/>
      <c r="I279" s="58"/>
      <c r="J279" s="43"/>
      <c r="K279" s="32"/>
      <c r="L279" s="32"/>
      <c r="M279" s="37">
        <v>288794</v>
      </c>
      <c r="N279" s="44">
        <f t="shared" si="13"/>
        <v>-109</v>
      </c>
      <c r="O279" s="35"/>
      <c r="P279" s="32"/>
      <c r="Q279" s="55"/>
      <c r="R279" s="56"/>
      <c r="S279" s="56"/>
      <c r="T279" s="56"/>
      <c r="U279" s="37"/>
      <c r="V279" s="37"/>
      <c r="W279" s="37"/>
      <c r="X279" s="37"/>
      <c r="Y279" s="37"/>
    </row>
    <row r="280" spans="1:25" s="33" customFormat="1" ht="14.25" x14ac:dyDescent="0.2">
      <c r="A280" s="38">
        <f t="shared" si="12"/>
        <v>37561</v>
      </c>
      <c r="B280" s="54">
        <v>288806.33600000001</v>
      </c>
      <c r="C280" s="54">
        <v>289012</v>
      </c>
      <c r="D280" s="54">
        <v>287545.147</v>
      </c>
      <c r="E280" s="54">
        <v>283451.23599999998</v>
      </c>
      <c r="F280" s="48">
        <f t="shared" si="14"/>
        <v>289113</v>
      </c>
      <c r="G280" s="57"/>
      <c r="H280" s="51"/>
      <c r="I280" s="58"/>
      <c r="J280" s="43"/>
      <c r="K280" s="32"/>
      <c r="L280" s="32"/>
      <c r="M280" s="37">
        <v>289012</v>
      </c>
      <c r="N280" s="44">
        <f t="shared" si="13"/>
        <v>-101</v>
      </c>
      <c r="O280" s="35"/>
      <c r="P280" s="32"/>
      <c r="Q280" s="55"/>
      <c r="R280" s="56"/>
      <c r="S280" s="56"/>
      <c r="T280" s="56"/>
      <c r="U280" s="37"/>
      <c r="V280" s="37"/>
      <c r="W280" s="37"/>
      <c r="X280" s="37"/>
      <c r="Y280" s="37"/>
    </row>
    <row r="281" spans="1:25" s="33" customFormat="1" ht="14.25" x14ac:dyDescent="0.2">
      <c r="A281" s="38">
        <f t="shared" si="12"/>
        <v>37591</v>
      </c>
      <c r="B281" s="54">
        <v>289003.86800000002</v>
      </c>
      <c r="C281" s="54">
        <v>289214</v>
      </c>
      <c r="D281" s="54">
        <v>287750.91899999999</v>
      </c>
      <c r="E281" s="54">
        <v>283654.03899999999</v>
      </c>
      <c r="F281" s="48">
        <f t="shared" si="14"/>
        <v>289313</v>
      </c>
      <c r="G281" s="49">
        <f>AVERAGE(F279:F281)</f>
        <v>289109.66666666669</v>
      </c>
      <c r="H281" s="51">
        <f>+G281/1000</f>
        <v>289.10966666666667</v>
      </c>
      <c r="I281" s="58">
        <f>+H281/H269</f>
        <v>1.0093900510962626</v>
      </c>
      <c r="J281" s="43"/>
      <c r="K281" s="32"/>
      <c r="L281" s="32"/>
      <c r="M281" s="37">
        <v>289214</v>
      </c>
      <c r="N281" s="44">
        <f t="shared" si="13"/>
        <v>-99</v>
      </c>
      <c r="O281" s="35"/>
      <c r="P281" s="32"/>
      <c r="Q281" s="55"/>
      <c r="R281" s="56"/>
      <c r="S281" s="56"/>
      <c r="T281" s="56"/>
      <c r="U281" s="37"/>
      <c r="V281" s="37"/>
      <c r="W281" s="37"/>
      <c r="X281" s="37"/>
      <c r="Y281" s="37"/>
    </row>
    <row r="282" spans="1:25" s="33" customFormat="1" ht="14.25" x14ac:dyDescent="0.2">
      <c r="A282" s="38">
        <f t="shared" si="12"/>
        <v>37622</v>
      </c>
      <c r="B282" s="54">
        <v>289201.32199999999</v>
      </c>
      <c r="C282" s="54">
        <v>289412</v>
      </c>
      <c r="D282" s="54">
        <v>287959.84499999997</v>
      </c>
      <c r="E282" s="54">
        <v>283859.99599999998</v>
      </c>
      <c r="F282" s="48">
        <f t="shared" si="14"/>
        <v>289509</v>
      </c>
      <c r="G282" s="49"/>
      <c r="H282" s="51"/>
      <c r="I282" s="58"/>
      <c r="J282" s="43"/>
      <c r="K282" s="32"/>
      <c r="L282" s="32"/>
      <c r="M282" s="37">
        <v>289412</v>
      </c>
      <c r="N282" s="44">
        <f t="shared" si="13"/>
        <v>-97</v>
      </c>
      <c r="O282" s="35"/>
      <c r="P282" s="32"/>
      <c r="Q282" s="55"/>
      <c r="R282" s="56"/>
      <c r="S282" s="56"/>
      <c r="T282" s="56"/>
      <c r="U282" s="37"/>
      <c r="V282" s="37"/>
      <c r="W282" s="37"/>
      <c r="X282" s="37"/>
      <c r="Y282" s="37"/>
    </row>
    <row r="283" spans="1:25" s="33" customFormat="1" ht="14.25" x14ac:dyDescent="0.2">
      <c r="A283" s="38">
        <f t="shared" si="12"/>
        <v>37653</v>
      </c>
      <c r="B283" s="54">
        <v>289337.91600000003</v>
      </c>
      <c r="C283" s="54">
        <v>289606</v>
      </c>
      <c r="D283" s="54">
        <v>288112.71000000002</v>
      </c>
      <c r="E283" s="54">
        <v>284009.89199999999</v>
      </c>
      <c r="F283" s="48">
        <f t="shared" si="14"/>
        <v>289707.5</v>
      </c>
      <c r="G283" s="49"/>
      <c r="H283" s="51"/>
      <c r="I283" s="58"/>
      <c r="J283" s="43"/>
      <c r="K283" s="32"/>
      <c r="L283" s="32"/>
      <c r="M283" s="37">
        <v>289606</v>
      </c>
      <c r="N283" s="44">
        <f t="shared" si="13"/>
        <v>-101.5</v>
      </c>
      <c r="O283" s="35"/>
      <c r="P283" s="32"/>
      <c r="Q283" s="55"/>
      <c r="R283" s="56"/>
      <c r="S283" s="56"/>
      <c r="T283" s="56"/>
      <c r="U283" s="37"/>
      <c r="V283" s="37"/>
      <c r="W283" s="37"/>
      <c r="X283" s="37"/>
      <c r="Y283" s="37"/>
    </row>
    <row r="284" spans="1:25" s="33" customFormat="1" ht="14.25" x14ac:dyDescent="0.2">
      <c r="A284" s="38">
        <f t="shared" si="12"/>
        <v>37681</v>
      </c>
      <c r="B284" s="54">
        <v>289466.69900000002</v>
      </c>
      <c r="C284" s="54">
        <v>289809</v>
      </c>
      <c r="D284" s="54">
        <v>288253.35100000002</v>
      </c>
      <c r="E284" s="54">
        <v>284147.56400000001</v>
      </c>
      <c r="F284" s="48">
        <f t="shared" si="14"/>
        <v>289916.5</v>
      </c>
      <c r="G284" s="49">
        <f>AVERAGE(F282:F284)</f>
        <v>289711</v>
      </c>
      <c r="H284" s="51">
        <f>+G284/1000</f>
        <v>289.71100000000001</v>
      </c>
      <c r="I284" s="58">
        <f>+H284/H272</f>
        <v>1.0093205606271924</v>
      </c>
      <c r="J284" s="43"/>
      <c r="K284" s="32"/>
      <c r="L284" s="32"/>
      <c r="M284" s="37">
        <v>289809</v>
      </c>
      <c r="N284" s="44">
        <f t="shared" si="13"/>
        <v>-107.5</v>
      </c>
      <c r="O284" s="35"/>
      <c r="P284" s="32"/>
      <c r="Q284" s="55"/>
      <c r="R284" s="56"/>
      <c r="S284" s="56"/>
      <c r="T284" s="56"/>
      <c r="U284" s="37"/>
      <c r="V284" s="37"/>
      <c r="W284" s="37"/>
      <c r="X284" s="37"/>
      <c r="Y284" s="37"/>
    </row>
    <row r="285" spans="1:25" s="33" customFormat="1" ht="14.25" x14ac:dyDescent="0.2">
      <c r="A285" s="38">
        <f t="shared" si="12"/>
        <v>37712</v>
      </c>
      <c r="B285" s="54">
        <v>289610.32400000002</v>
      </c>
      <c r="C285" s="54">
        <v>290024</v>
      </c>
      <c r="D285" s="54">
        <v>288428.59000000003</v>
      </c>
      <c r="E285" s="54">
        <v>284319.83399999997</v>
      </c>
      <c r="F285" s="48">
        <f t="shared" si="14"/>
        <v>290137</v>
      </c>
      <c r="G285" s="57"/>
      <c r="H285" s="51"/>
      <c r="I285" s="58"/>
      <c r="J285" s="43"/>
      <c r="K285" s="32"/>
      <c r="L285" s="32"/>
      <c r="M285" s="37">
        <v>290024</v>
      </c>
      <c r="N285" s="44">
        <f t="shared" si="13"/>
        <v>-113</v>
      </c>
      <c r="O285" s="35"/>
      <c r="P285" s="32"/>
      <c r="Q285" s="55"/>
      <c r="R285" s="56"/>
      <c r="S285" s="56"/>
      <c r="T285" s="56"/>
      <c r="U285" s="37"/>
      <c r="V285" s="37"/>
      <c r="W285" s="37"/>
      <c r="X285" s="37"/>
      <c r="Y285" s="37"/>
    </row>
    <row r="286" spans="1:25" s="33" customFormat="1" ht="14.25" x14ac:dyDescent="0.2">
      <c r="A286" s="38">
        <f t="shared" si="12"/>
        <v>37742</v>
      </c>
      <c r="B286" s="54">
        <v>289767.99300000002</v>
      </c>
      <c r="C286" s="54">
        <v>290250</v>
      </c>
      <c r="D286" s="54">
        <v>288640.93099999998</v>
      </c>
      <c r="E286" s="54">
        <v>284529.20600000001</v>
      </c>
      <c r="F286" s="48">
        <f t="shared" si="14"/>
        <v>290367</v>
      </c>
      <c r="G286" s="57"/>
      <c r="H286" s="51"/>
      <c r="I286" s="58"/>
      <c r="J286" s="43"/>
      <c r="K286" s="32"/>
      <c r="L286" s="32"/>
      <c r="M286" s="37">
        <v>290250</v>
      </c>
      <c r="N286" s="44">
        <f t="shared" si="13"/>
        <v>-117</v>
      </c>
      <c r="O286" s="35"/>
      <c r="P286" s="32"/>
      <c r="Q286" s="55"/>
      <c r="R286" s="56"/>
      <c r="S286" s="56"/>
      <c r="T286" s="56"/>
      <c r="U286" s="37"/>
      <c r="V286" s="37"/>
      <c r="W286" s="37"/>
      <c r="X286" s="37"/>
      <c r="Y286" s="37"/>
    </row>
    <row r="287" spans="1:25" s="33" customFormat="1" ht="14.25" x14ac:dyDescent="0.2">
      <c r="A287" s="38">
        <f t="shared" si="12"/>
        <v>37773</v>
      </c>
      <c r="B287" s="54">
        <v>290035.55699999997</v>
      </c>
      <c r="C287" s="54">
        <v>290484</v>
      </c>
      <c r="D287" s="54">
        <v>288862.29300000001</v>
      </c>
      <c r="E287" s="54">
        <v>284747.59899999999</v>
      </c>
      <c r="F287" s="48">
        <f t="shared" si="14"/>
        <v>290605</v>
      </c>
      <c r="G287" s="49">
        <f>AVERAGE(F285:F287)</f>
        <v>290369.66666666669</v>
      </c>
      <c r="H287" s="51">
        <f>+G287/1000</f>
        <v>290.36966666666666</v>
      </c>
      <c r="I287" s="58">
        <f>+H287/H275</f>
        <v>1.0093074074589028</v>
      </c>
      <c r="J287" s="43"/>
      <c r="K287" s="32"/>
      <c r="L287" s="32"/>
      <c r="M287" s="37">
        <v>290484</v>
      </c>
      <c r="N287" s="44">
        <f t="shared" si="13"/>
        <v>-121</v>
      </c>
      <c r="O287" s="35"/>
      <c r="P287" s="32"/>
      <c r="Q287" s="55"/>
      <c r="R287" s="56"/>
      <c r="S287" s="56"/>
      <c r="T287" s="56"/>
      <c r="U287" s="37"/>
      <c r="V287" s="37"/>
      <c r="W287" s="37"/>
      <c r="X287" s="37"/>
      <c r="Y287" s="37"/>
    </row>
    <row r="288" spans="1:25" s="33" customFormat="1" ht="14.25" x14ac:dyDescent="0.2">
      <c r="A288" s="38">
        <f t="shared" si="12"/>
        <v>37803</v>
      </c>
      <c r="B288" s="54">
        <v>290326.41800000001</v>
      </c>
      <c r="C288" s="54">
        <v>290726</v>
      </c>
      <c r="D288" s="54">
        <v>289106.84499999997</v>
      </c>
      <c r="E288" s="54">
        <v>284989.18800000002</v>
      </c>
      <c r="F288" s="48">
        <f t="shared" si="14"/>
        <v>290850</v>
      </c>
      <c r="G288" s="57"/>
      <c r="H288" s="51"/>
      <c r="I288" s="58"/>
      <c r="J288" s="43"/>
      <c r="K288" s="32"/>
      <c r="L288" s="32"/>
      <c r="M288" s="37">
        <v>290726</v>
      </c>
      <c r="N288" s="44">
        <f t="shared" si="13"/>
        <v>-124</v>
      </c>
      <c r="O288" s="35"/>
      <c r="P288" s="32"/>
      <c r="Q288" s="55"/>
      <c r="R288" s="56"/>
      <c r="S288" s="56"/>
      <c r="T288" s="56"/>
      <c r="U288" s="37"/>
      <c r="V288" s="37"/>
      <c r="W288" s="37"/>
      <c r="X288" s="37"/>
      <c r="Y288" s="37"/>
    </row>
    <row r="289" spans="1:110" s="33" customFormat="1" ht="14.25" x14ac:dyDescent="0.2">
      <c r="A289" s="38">
        <f t="shared" si="12"/>
        <v>37834</v>
      </c>
      <c r="B289" s="54">
        <v>290612.99300000002</v>
      </c>
      <c r="C289" s="54">
        <v>290974</v>
      </c>
      <c r="D289" s="54">
        <v>289358</v>
      </c>
      <c r="E289" s="54">
        <v>285238.60399999999</v>
      </c>
      <c r="F289" s="48">
        <f t="shared" si="14"/>
        <v>291098</v>
      </c>
      <c r="G289" s="57"/>
      <c r="H289" s="51"/>
      <c r="I289" s="58"/>
      <c r="J289" s="43"/>
      <c r="K289" s="32"/>
      <c r="L289" s="32"/>
      <c r="M289" s="37">
        <v>290974</v>
      </c>
      <c r="N289" s="44">
        <f t="shared" si="13"/>
        <v>-124</v>
      </c>
      <c r="O289" s="35"/>
      <c r="P289" s="32"/>
      <c r="Q289" s="55"/>
      <c r="R289" s="56"/>
      <c r="S289" s="56"/>
      <c r="T289" s="56"/>
      <c r="U289" s="37"/>
      <c r="V289" s="37"/>
      <c r="W289" s="37"/>
      <c r="X289" s="37"/>
      <c r="Y289" s="37"/>
    </row>
    <row r="290" spans="1:110" s="33" customFormat="1" ht="14.25" x14ac:dyDescent="0.2">
      <c r="A290" s="38">
        <f t="shared" si="12"/>
        <v>37865</v>
      </c>
      <c r="B290" s="54">
        <v>290880.511</v>
      </c>
      <c r="C290" s="54">
        <v>291222</v>
      </c>
      <c r="D290" s="54">
        <v>289619.14399999997</v>
      </c>
      <c r="E290" s="54">
        <v>285498.00900000002</v>
      </c>
      <c r="F290" s="48">
        <f t="shared" si="14"/>
        <v>291342.5</v>
      </c>
      <c r="G290" s="49">
        <f>AVERAGE(F288:F290)</f>
        <v>291096.83333333331</v>
      </c>
      <c r="H290" s="51">
        <f>+G290/1000</f>
        <v>291.09683333333334</v>
      </c>
      <c r="I290" s="58">
        <f>+H290/H278</f>
        <v>1.0092582801279819</v>
      </c>
      <c r="J290" s="43"/>
      <c r="K290" s="32"/>
      <c r="L290" s="32"/>
      <c r="M290" s="37">
        <v>291222</v>
      </c>
      <c r="N290" s="44">
        <f t="shared" si="13"/>
        <v>-120.5</v>
      </c>
      <c r="O290" s="35"/>
      <c r="P290" s="32"/>
      <c r="Q290" s="55"/>
      <c r="R290" s="56"/>
      <c r="S290" s="56"/>
      <c r="T290" s="56"/>
      <c r="U290" s="37"/>
      <c r="V290" s="37"/>
      <c r="W290" s="37"/>
      <c r="X290" s="37"/>
      <c r="Y290" s="37"/>
    </row>
    <row r="291" spans="1:110" s="33" customFormat="1" ht="14.25" x14ac:dyDescent="0.2">
      <c r="A291" s="38">
        <f t="shared" si="12"/>
        <v>37895</v>
      </c>
      <c r="B291" s="54">
        <v>291142.815</v>
      </c>
      <c r="C291" s="54">
        <v>291463</v>
      </c>
      <c r="D291" s="54">
        <v>289889.75</v>
      </c>
      <c r="E291" s="54">
        <v>285766.87599999999</v>
      </c>
      <c r="F291" s="48">
        <f t="shared" si="14"/>
        <v>291570</v>
      </c>
      <c r="G291" s="57"/>
      <c r="H291" s="51"/>
      <c r="I291" s="58"/>
      <c r="J291" s="43"/>
      <c r="K291" s="32"/>
      <c r="L291" s="32"/>
      <c r="M291" s="37">
        <v>291463</v>
      </c>
      <c r="N291" s="44">
        <f t="shared" si="13"/>
        <v>-107</v>
      </c>
      <c r="O291" s="35"/>
      <c r="P291" s="32"/>
      <c r="Q291" s="55"/>
      <c r="R291" s="56"/>
      <c r="S291" s="56"/>
      <c r="T291" s="56"/>
      <c r="U291" s="37"/>
      <c r="V291" s="37"/>
      <c r="W291" s="37"/>
      <c r="X291" s="37"/>
      <c r="Y291" s="37"/>
    </row>
    <row r="292" spans="1:110" s="33" customFormat="1" ht="14.25" x14ac:dyDescent="0.2">
      <c r="A292" s="38">
        <f t="shared" si="12"/>
        <v>37926</v>
      </c>
      <c r="B292" s="54">
        <v>291388.995</v>
      </c>
      <c r="C292" s="54">
        <v>291677</v>
      </c>
      <c r="D292" s="54">
        <v>290124.10700000002</v>
      </c>
      <c r="E292" s="54">
        <v>285999.49400000001</v>
      </c>
      <c r="F292" s="48">
        <f t="shared" si="14"/>
        <v>291772.5</v>
      </c>
      <c r="G292" s="57"/>
      <c r="H292" s="51"/>
      <c r="I292" s="58"/>
      <c r="J292" s="43"/>
      <c r="K292" s="32"/>
      <c r="L292" s="32"/>
      <c r="M292" s="37">
        <v>291677</v>
      </c>
      <c r="N292" s="44">
        <f t="shared" si="13"/>
        <v>-95.5</v>
      </c>
      <c r="O292" s="35"/>
      <c r="P292" s="32"/>
      <c r="Q292" s="55"/>
      <c r="R292" s="56"/>
      <c r="S292" s="56"/>
      <c r="T292" s="56"/>
      <c r="U292" s="37"/>
      <c r="V292" s="37"/>
      <c r="W292" s="37"/>
      <c r="X292" s="37"/>
      <c r="Y292" s="37"/>
    </row>
    <row r="293" spans="1:110" s="33" customFormat="1" ht="14.25" x14ac:dyDescent="0.2">
      <c r="A293" s="38">
        <f t="shared" si="12"/>
        <v>37956</v>
      </c>
      <c r="B293" s="54">
        <v>291595.413</v>
      </c>
      <c r="C293" s="54">
        <v>291868</v>
      </c>
      <c r="D293" s="54">
        <v>290326.06800000003</v>
      </c>
      <c r="E293" s="54">
        <v>286199.71600000001</v>
      </c>
      <c r="F293" s="48">
        <f t="shared" si="14"/>
        <v>291957</v>
      </c>
      <c r="G293" s="49">
        <f>AVERAGE(F291:F293)</f>
        <v>291766.5</v>
      </c>
      <c r="H293" s="51">
        <f>+G293/1000</f>
        <v>291.76650000000001</v>
      </c>
      <c r="I293" s="58">
        <f>+H293/H281</f>
        <v>1.0091897077118372</v>
      </c>
      <c r="J293" s="43"/>
      <c r="K293" s="32"/>
      <c r="L293" s="32"/>
      <c r="M293" s="37">
        <v>291868</v>
      </c>
      <c r="N293" s="44">
        <f t="shared" si="13"/>
        <v>-89</v>
      </c>
      <c r="O293" s="35"/>
      <c r="P293" s="32"/>
      <c r="Q293" s="55"/>
      <c r="R293" s="56"/>
      <c r="S293" s="56"/>
      <c r="T293" s="56"/>
      <c r="U293" s="37"/>
      <c r="V293" s="37"/>
      <c r="W293" s="37"/>
      <c r="X293" s="37"/>
      <c r="Y293" s="37"/>
    </row>
    <row r="294" spans="1:110" s="33" customFormat="1" ht="14.25" x14ac:dyDescent="0.2">
      <c r="A294" s="38">
        <f t="shared" si="12"/>
        <v>37987</v>
      </c>
      <c r="B294" s="54">
        <v>291786.304</v>
      </c>
      <c r="C294" s="54">
        <v>292046</v>
      </c>
      <c r="D294" s="54">
        <v>290503.64399999997</v>
      </c>
      <c r="E294" s="54">
        <v>286375.55300000001</v>
      </c>
      <c r="F294" s="48">
        <f t="shared" si="14"/>
        <v>292138</v>
      </c>
      <c r="G294" s="49"/>
      <c r="H294" s="51"/>
      <c r="I294" s="58"/>
      <c r="J294" s="43"/>
      <c r="K294" s="32"/>
      <c r="L294" s="32"/>
      <c r="M294" s="37">
        <v>292046</v>
      </c>
      <c r="N294" s="44">
        <f t="shared" si="13"/>
        <v>-92</v>
      </c>
      <c r="O294" s="35"/>
      <c r="P294" s="32"/>
      <c r="Q294" s="55"/>
      <c r="R294" s="56"/>
      <c r="S294" s="56"/>
      <c r="T294" s="56"/>
      <c r="U294" s="37"/>
      <c r="V294" s="37"/>
      <c r="W294" s="37"/>
      <c r="X294" s="37"/>
      <c r="Y294" s="37"/>
    </row>
    <row r="295" spans="1:110" s="33" customFormat="1" ht="14.25" x14ac:dyDescent="0.2">
      <c r="A295" s="38">
        <f t="shared" si="12"/>
        <v>38018</v>
      </c>
      <c r="B295" s="54">
        <v>291950.41899999999</v>
      </c>
      <c r="C295" s="54">
        <v>292230</v>
      </c>
      <c r="D295" s="54">
        <v>290674.712</v>
      </c>
      <c r="E295" s="54">
        <v>286544.88199999998</v>
      </c>
      <c r="F295" s="48">
        <f t="shared" si="14"/>
        <v>292332</v>
      </c>
      <c r="G295" s="49"/>
      <c r="H295" s="51"/>
      <c r="I295" s="58"/>
      <c r="J295" s="43"/>
      <c r="K295" s="32"/>
      <c r="L295" s="32"/>
      <c r="M295" s="37">
        <v>292230</v>
      </c>
      <c r="N295" s="44">
        <f t="shared" si="13"/>
        <v>-102</v>
      </c>
      <c r="O295" s="35"/>
      <c r="P295" s="32"/>
      <c r="Q295" s="55"/>
      <c r="R295" s="56"/>
      <c r="S295" s="56"/>
      <c r="T295" s="56"/>
      <c r="U295" s="37"/>
      <c r="V295" s="37"/>
      <c r="W295" s="37"/>
      <c r="X295" s="37"/>
      <c r="Y295" s="37"/>
    </row>
    <row r="296" spans="1:110" s="33" customFormat="1" ht="14.25" x14ac:dyDescent="0.2">
      <c r="A296" s="38">
        <f t="shared" si="12"/>
        <v>38047</v>
      </c>
      <c r="B296" s="54">
        <v>292123.35399999999</v>
      </c>
      <c r="C296" s="54">
        <v>292434</v>
      </c>
      <c r="D296" s="54">
        <v>290872.86700000003</v>
      </c>
      <c r="E296" s="54">
        <v>286741.29800000001</v>
      </c>
      <c r="F296" s="48">
        <f t="shared" si="14"/>
        <v>292542.5</v>
      </c>
      <c r="G296" s="49">
        <f>AVERAGE(F294:F296)</f>
        <v>292337.5</v>
      </c>
      <c r="H296" s="51">
        <f>+G296/1000</f>
        <v>292.33749999999998</v>
      </c>
      <c r="I296" s="58">
        <f>+H296/H284</f>
        <v>1.0090659312211134</v>
      </c>
      <c r="J296" s="43"/>
      <c r="K296" s="32"/>
      <c r="L296" s="32"/>
      <c r="M296" s="37">
        <v>292434</v>
      </c>
      <c r="N296" s="44">
        <f t="shared" si="13"/>
        <v>-108.5</v>
      </c>
      <c r="O296" s="35"/>
      <c r="P296" s="32"/>
      <c r="Q296" s="55"/>
      <c r="R296" s="56"/>
      <c r="S296" s="56"/>
      <c r="T296" s="56"/>
      <c r="U296" s="37"/>
      <c r="V296" s="37"/>
      <c r="W296" s="37"/>
      <c r="X296" s="37"/>
      <c r="Y296" s="37"/>
    </row>
    <row r="297" spans="1:110" s="33" customFormat="1" ht="14.25" x14ac:dyDescent="0.2">
      <c r="A297" s="38">
        <f t="shared" si="12"/>
        <v>38078</v>
      </c>
      <c r="B297" s="54">
        <v>292344.89</v>
      </c>
      <c r="C297" s="54">
        <v>292651</v>
      </c>
      <c r="D297" s="54">
        <v>291097.27399999998</v>
      </c>
      <c r="E297" s="54">
        <v>286963.96600000001</v>
      </c>
      <c r="F297" s="48">
        <f t="shared" si="14"/>
        <v>292761.5</v>
      </c>
      <c r="G297" s="57"/>
      <c r="H297" s="51"/>
      <c r="I297" s="58"/>
      <c r="J297" s="43"/>
      <c r="K297" s="32"/>
      <c r="L297" s="32"/>
      <c r="M297" s="37">
        <v>292651</v>
      </c>
      <c r="N297" s="44">
        <f t="shared" si="13"/>
        <v>-110.5</v>
      </c>
      <c r="O297" s="35"/>
      <c r="P297" s="32"/>
      <c r="Q297" s="55"/>
      <c r="R297" s="56"/>
      <c r="S297" s="56"/>
      <c r="T297" s="56"/>
      <c r="U297" s="37"/>
      <c r="V297" s="37"/>
      <c r="W297" s="37"/>
      <c r="X297" s="37"/>
      <c r="Y297" s="37"/>
    </row>
    <row r="298" spans="1:110" s="33" customFormat="1" ht="14.25" x14ac:dyDescent="0.2">
      <c r="A298" s="38">
        <f t="shared" si="12"/>
        <v>38108</v>
      </c>
      <c r="B298" s="54">
        <v>292588.04399999999</v>
      </c>
      <c r="C298" s="54">
        <v>292872</v>
      </c>
      <c r="D298" s="54">
        <v>291326.299</v>
      </c>
      <c r="E298" s="54">
        <v>287191.25199999998</v>
      </c>
      <c r="F298" s="48">
        <f t="shared" si="14"/>
        <v>292987.5</v>
      </c>
      <c r="G298" s="57"/>
      <c r="H298" s="51"/>
      <c r="I298" s="58"/>
      <c r="J298" s="43"/>
      <c r="K298" s="32"/>
      <c r="L298" s="32"/>
      <c r="M298" s="37">
        <v>292872</v>
      </c>
      <c r="N298" s="44">
        <f t="shared" si="13"/>
        <v>-115.5</v>
      </c>
      <c r="O298" s="35"/>
      <c r="P298" s="32"/>
      <c r="Q298" s="55"/>
      <c r="R298" s="56"/>
      <c r="S298" s="56"/>
      <c r="T298" s="56"/>
      <c r="U298" s="37"/>
      <c r="V298" s="37"/>
      <c r="W298" s="37"/>
      <c r="X298" s="37"/>
      <c r="Y298" s="37"/>
    </row>
    <row r="299" spans="1:110" s="33" customFormat="1" ht="14.25" x14ac:dyDescent="0.2">
      <c r="A299" s="38">
        <f t="shared" si="12"/>
        <v>38139</v>
      </c>
      <c r="B299" s="54">
        <v>292811.01</v>
      </c>
      <c r="C299" s="54">
        <v>293103</v>
      </c>
      <c r="D299" s="54">
        <v>291555.94699999999</v>
      </c>
      <c r="E299" s="54">
        <v>287419.16100000002</v>
      </c>
      <c r="F299" s="48">
        <f t="shared" si="14"/>
        <v>293226.5</v>
      </c>
      <c r="G299" s="49">
        <f>AVERAGE(F297:F299)</f>
        <v>292991.83333333331</v>
      </c>
      <c r="H299" s="51">
        <f>+G299/1000</f>
        <v>292.99183333333332</v>
      </c>
      <c r="I299" s="58">
        <f>+H299/H287</f>
        <v>1.009030442803369</v>
      </c>
      <c r="J299" s="43"/>
      <c r="K299" s="32"/>
      <c r="L299" s="32"/>
      <c r="M299" s="37">
        <v>293103</v>
      </c>
      <c r="N299" s="44">
        <f t="shared" si="13"/>
        <v>-123.5</v>
      </c>
      <c r="O299" s="35"/>
      <c r="P299" s="32"/>
      <c r="Q299" s="55"/>
      <c r="R299" s="56"/>
      <c r="S299" s="56"/>
      <c r="T299" s="56"/>
      <c r="U299" s="37"/>
      <c r="V299" s="37"/>
      <c r="W299" s="37"/>
      <c r="X299" s="37"/>
      <c r="Y299" s="37"/>
    </row>
    <row r="300" spans="1:110" s="33" customFormat="1" ht="14.25" x14ac:dyDescent="0.2">
      <c r="A300" s="38">
        <f t="shared" si="12"/>
        <v>38169</v>
      </c>
      <c r="B300" s="54">
        <v>293045.739</v>
      </c>
      <c r="C300" s="54">
        <v>293350</v>
      </c>
      <c r="D300" s="54">
        <v>291784.90000000002</v>
      </c>
      <c r="E300" s="54">
        <v>287646.37300000002</v>
      </c>
      <c r="F300" s="48">
        <f t="shared" si="14"/>
        <v>293476.5</v>
      </c>
      <c r="G300" s="57"/>
      <c r="H300" s="51"/>
      <c r="I300" s="58"/>
      <c r="J300" s="43"/>
      <c r="K300" s="32"/>
      <c r="L300" s="32"/>
      <c r="M300" s="37">
        <v>293350</v>
      </c>
      <c r="N300" s="44">
        <f t="shared" si="13"/>
        <v>-126.5</v>
      </c>
      <c r="O300" s="35"/>
      <c r="P300" s="32"/>
      <c r="Q300" s="55"/>
      <c r="R300" s="56"/>
      <c r="S300" s="56"/>
      <c r="T300" s="56"/>
      <c r="U300" s="37"/>
      <c r="V300" s="37"/>
      <c r="W300" s="37"/>
      <c r="X300" s="37"/>
      <c r="Y300" s="37"/>
    </row>
    <row r="301" spans="1:110" s="33" customFormat="1" ht="14.25" x14ac:dyDescent="0.2">
      <c r="A301" s="38">
        <f t="shared" si="12"/>
        <v>38200</v>
      </c>
      <c r="B301" s="54">
        <v>293299.261</v>
      </c>
      <c r="C301" s="54">
        <v>293603</v>
      </c>
      <c r="D301" s="54">
        <v>292038.51400000002</v>
      </c>
      <c r="E301" s="54">
        <v>287898.98599999998</v>
      </c>
      <c r="F301" s="48">
        <f t="shared" si="14"/>
        <v>293730</v>
      </c>
      <c r="G301" s="57"/>
      <c r="H301" s="51"/>
      <c r="I301" s="58"/>
      <c r="J301" s="43"/>
      <c r="K301" s="32"/>
      <c r="L301" s="32"/>
      <c r="M301" s="37">
        <v>293603</v>
      </c>
      <c r="N301" s="44">
        <f t="shared" si="13"/>
        <v>-127</v>
      </c>
      <c r="O301" s="35"/>
      <c r="P301" s="32"/>
      <c r="Q301" s="55"/>
      <c r="R301" s="56"/>
      <c r="S301" s="56"/>
      <c r="T301" s="56"/>
      <c r="U301" s="37"/>
      <c r="V301" s="37"/>
      <c r="W301" s="37"/>
      <c r="X301" s="37"/>
      <c r="Y301" s="37"/>
    </row>
    <row r="302" spans="1:110" s="33" customFormat="1" ht="14.25" x14ac:dyDescent="0.2">
      <c r="A302" s="38">
        <f t="shared" si="12"/>
        <v>38231</v>
      </c>
      <c r="B302" s="54">
        <v>293551.69699999999</v>
      </c>
      <c r="C302" s="54">
        <v>293857</v>
      </c>
      <c r="D302" s="54">
        <v>292289.30300000001</v>
      </c>
      <c r="E302" s="54">
        <v>288148.77399999998</v>
      </c>
      <c r="F302" s="48">
        <f t="shared" si="14"/>
        <v>293980.5</v>
      </c>
      <c r="G302" s="49">
        <f>AVERAGE(F300:F302)</f>
        <v>293729</v>
      </c>
      <c r="H302" s="51">
        <f>+G302/1000</f>
        <v>293.72899999999998</v>
      </c>
      <c r="I302" s="58">
        <f>+H302/H290</f>
        <v>1.0090422373769095</v>
      </c>
      <c r="J302" s="43"/>
      <c r="K302" s="32"/>
      <c r="L302" s="32"/>
      <c r="M302" s="37">
        <v>293857</v>
      </c>
      <c r="N302" s="44">
        <f t="shared" si="13"/>
        <v>-123.5</v>
      </c>
      <c r="O302" s="35"/>
      <c r="P302" s="32"/>
      <c r="Q302" s="55"/>
      <c r="R302" s="56"/>
      <c r="S302" s="56"/>
      <c r="T302" s="56"/>
      <c r="U302" s="37"/>
      <c r="V302" s="37"/>
      <c r="W302" s="37"/>
      <c r="X302" s="37"/>
      <c r="Y302" s="37"/>
    </row>
    <row r="303" spans="1:110" s="33" customFormat="1" ht="15" x14ac:dyDescent="0.25">
      <c r="A303" s="38">
        <f t="shared" si="12"/>
        <v>38261</v>
      </c>
      <c r="B303" s="54">
        <v>293816.859</v>
      </c>
      <c r="C303" s="54">
        <v>294104</v>
      </c>
      <c r="D303" s="54">
        <v>292548.44900000002</v>
      </c>
      <c r="E303" s="54">
        <v>288406.91899999999</v>
      </c>
      <c r="F303" s="48">
        <f t="shared" si="14"/>
        <v>294220.5</v>
      </c>
      <c r="G303" s="57"/>
      <c r="H303" s="51"/>
      <c r="I303" s="58"/>
      <c r="J303" s="43"/>
      <c r="K303" s="32"/>
      <c r="L303" s="32"/>
      <c r="M303" s="37">
        <v>294104</v>
      </c>
      <c r="N303" s="44">
        <f t="shared" si="13"/>
        <v>-116.5</v>
      </c>
      <c r="O303" s="59"/>
      <c r="P303" s="16"/>
      <c r="Q303" s="3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  <c r="CZ303" s="16"/>
      <c r="DA303" s="16"/>
      <c r="DB303" s="16"/>
      <c r="DC303" s="16"/>
      <c r="DD303" s="16"/>
      <c r="DE303" s="16"/>
      <c r="DF303" s="16"/>
    </row>
    <row r="304" spans="1:110" s="33" customFormat="1" ht="14.25" x14ac:dyDescent="0.2">
      <c r="A304" s="38">
        <f t="shared" si="12"/>
        <v>38292</v>
      </c>
      <c r="B304" s="54">
        <v>294044.97600000002</v>
      </c>
      <c r="C304" s="54">
        <v>294337</v>
      </c>
      <c r="D304" s="54">
        <v>292779.08299999998</v>
      </c>
      <c r="E304" s="54">
        <v>288636.55200000003</v>
      </c>
      <c r="F304" s="48">
        <f t="shared" si="14"/>
        <v>294449</v>
      </c>
      <c r="G304" s="57"/>
      <c r="H304" s="51"/>
      <c r="I304" s="58"/>
      <c r="J304" s="43"/>
      <c r="K304" s="32"/>
      <c r="L304" s="32"/>
      <c r="M304" s="37">
        <v>294337</v>
      </c>
      <c r="N304" s="44">
        <f t="shared" si="13"/>
        <v>-112</v>
      </c>
      <c r="O304" s="35"/>
      <c r="P304" s="32"/>
      <c r="Q304" s="55"/>
      <c r="R304" s="56"/>
      <c r="S304" s="56"/>
      <c r="T304" s="56"/>
      <c r="U304" s="37"/>
      <c r="V304" s="37"/>
      <c r="W304" s="37"/>
      <c r="X304" s="37"/>
      <c r="Y304" s="37"/>
    </row>
    <row r="305" spans="1:25" s="33" customFormat="1" ht="14.25" x14ac:dyDescent="0.2">
      <c r="A305" s="38">
        <f t="shared" si="12"/>
        <v>38322</v>
      </c>
      <c r="B305" s="54">
        <v>294258.67099999997</v>
      </c>
      <c r="C305" s="54">
        <v>294561</v>
      </c>
      <c r="D305" s="54">
        <v>293005.00400000002</v>
      </c>
      <c r="E305" s="54">
        <v>288861.47200000001</v>
      </c>
      <c r="F305" s="48">
        <f t="shared" si="14"/>
        <v>294664.5</v>
      </c>
      <c r="G305" s="49">
        <f>AVERAGE(F303:F305)</f>
        <v>294444.66666666669</v>
      </c>
      <c r="H305" s="51">
        <f>+G305/1000</f>
        <v>294.44466666666671</v>
      </c>
      <c r="I305" s="58">
        <f>+H305/H293</f>
        <v>1.0091791438244853</v>
      </c>
      <c r="J305" s="43"/>
      <c r="K305" s="32"/>
      <c r="L305" s="32"/>
      <c r="M305" s="37">
        <v>294561</v>
      </c>
      <c r="N305" s="44">
        <f t="shared" si="13"/>
        <v>-103.5</v>
      </c>
      <c r="O305" s="35"/>
      <c r="P305" s="32"/>
      <c r="Q305" s="55"/>
      <c r="R305" s="56"/>
      <c r="S305" s="56"/>
      <c r="T305" s="56"/>
      <c r="U305" s="37"/>
      <c r="V305" s="37"/>
      <c r="W305" s="37"/>
      <c r="X305" s="37"/>
      <c r="Y305" s="37"/>
    </row>
    <row r="306" spans="1:25" s="33" customFormat="1" ht="14.25" x14ac:dyDescent="0.2">
      <c r="A306" s="38">
        <f t="shared" si="12"/>
        <v>38353</v>
      </c>
      <c r="B306" s="54">
        <v>294473.11599999998</v>
      </c>
      <c r="C306" s="54">
        <v>294768</v>
      </c>
      <c r="D306" s="54">
        <v>293232.478</v>
      </c>
      <c r="E306" s="54">
        <v>289087.94500000001</v>
      </c>
      <c r="F306" s="48">
        <f t="shared" si="14"/>
        <v>294861.5</v>
      </c>
      <c r="G306" s="49"/>
      <c r="H306" s="51"/>
      <c r="I306" s="58"/>
      <c r="J306" s="43"/>
      <c r="K306" s="32"/>
      <c r="L306" s="32"/>
      <c r="M306" s="37">
        <v>294768</v>
      </c>
      <c r="N306" s="44">
        <f t="shared" si="13"/>
        <v>-93.5</v>
      </c>
      <c r="O306" s="35"/>
      <c r="P306" s="32"/>
      <c r="Q306" s="55"/>
      <c r="R306" s="56"/>
      <c r="S306" s="56"/>
      <c r="T306" s="56"/>
      <c r="U306" s="37"/>
      <c r="V306" s="37"/>
      <c r="W306" s="37"/>
      <c r="X306" s="37"/>
      <c r="Y306" s="37"/>
    </row>
    <row r="307" spans="1:25" s="33" customFormat="1" ht="14.25" x14ac:dyDescent="0.2">
      <c r="A307" s="38">
        <f t="shared" si="12"/>
        <v>38384</v>
      </c>
      <c r="B307" s="54">
        <v>294621.50300000003</v>
      </c>
      <c r="C307" s="54">
        <v>294955</v>
      </c>
      <c r="D307" s="54">
        <v>293420.38400000002</v>
      </c>
      <c r="E307" s="54">
        <v>289274.84999999998</v>
      </c>
      <c r="F307" s="48">
        <f t="shared" si="14"/>
        <v>295052</v>
      </c>
      <c r="G307" s="49"/>
      <c r="H307" s="51"/>
      <c r="I307" s="58"/>
      <c r="J307" s="43"/>
      <c r="K307" s="32"/>
      <c r="L307" s="32"/>
      <c r="M307" s="37">
        <v>294955</v>
      </c>
      <c r="N307" s="44">
        <f t="shared" si="13"/>
        <v>-97</v>
      </c>
      <c r="O307" s="35"/>
      <c r="P307" s="32"/>
      <c r="Q307" s="55"/>
      <c r="R307" s="56"/>
      <c r="S307" s="56"/>
      <c r="T307" s="56"/>
      <c r="U307" s="37"/>
      <c r="V307" s="37"/>
      <c r="W307" s="37"/>
      <c r="X307" s="37"/>
      <c r="Y307" s="37"/>
    </row>
    <row r="308" spans="1:25" s="33" customFormat="1" ht="14.25" x14ac:dyDescent="0.2">
      <c r="A308" s="38">
        <f t="shared" si="12"/>
        <v>38412</v>
      </c>
      <c r="B308" s="54">
        <v>294799.196</v>
      </c>
      <c r="C308" s="54">
        <v>295149</v>
      </c>
      <c r="D308" s="54">
        <v>293612.973</v>
      </c>
      <c r="E308" s="54">
        <v>289466.43800000002</v>
      </c>
      <c r="F308" s="48">
        <f t="shared" si="14"/>
        <v>295254</v>
      </c>
      <c r="G308" s="49">
        <f>AVERAGE(F306:F308)</f>
        <v>295055.83333333331</v>
      </c>
      <c r="H308" s="51">
        <f>+G308/1000</f>
        <v>295.05583333333334</v>
      </c>
      <c r="I308" s="58">
        <f>+H308/H296</f>
        <v>1.009298613189664</v>
      </c>
      <c r="J308" s="43"/>
      <c r="K308" s="32"/>
      <c r="L308" s="32"/>
      <c r="M308" s="37">
        <v>295149</v>
      </c>
      <c r="N308" s="44">
        <f t="shared" si="13"/>
        <v>-105</v>
      </c>
      <c r="O308" s="35"/>
      <c r="P308" s="32"/>
      <c r="Q308" s="55"/>
      <c r="R308" s="56"/>
      <c r="S308" s="56"/>
      <c r="T308" s="56"/>
      <c r="U308" s="37"/>
      <c r="V308" s="37"/>
      <c r="W308" s="37"/>
      <c r="X308" s="37"/>
      <c r="Y308" s="37"/>
    </row>
    <row r="309" spans="1:25" s="33" customFormat="1" ht="14.25" x14ac:dyDescent="0.2">
      <c r="A309" s="38">
        <f t="shared" si="12"/>
        <v>38443</v>
      </c>
      <c r="B309" s="54">
        <v>295023.27399999998</v>
      </c>
      <c r="C309" s="54">
        <v>295359</v>
      </c>
      <c r="D309" s="54">
        <v>293838.58799999999</v>
      </c>
      <c r="E309" s="54">
        <v>289691.05200000003</v>
      </c>
      <c r="F309" s="48">
        <f t="shared" si="14"/>
        <v>295470.5</v>
      </c>
      <c r="G309" s="57"/>
      <c r="H309" s="51"/>
      <c r="I309" s="58"/>
      <c r="J309" s="43"/>
      <c r="K309" s="32"/>
      <c r="L309" s="32"/>
      <c r="M309" s="37">
        <v>295359</v>
      </c>
      <c r="N309" s="44">
        <f t="shared" si="13"/>
        <v>-111.5</v>
      </c>
      <c r="O309" s="35"/>
      <c r="P309" s="32"/>
      <c r="Q309" s="55"/>
      <c r="R309" s="56"/>
      <c r="S309" s="56"/>
      <c r="T309" s="56"/>
      <c r="U309" s="37"/>
      <c r="V309" s="37"/>
      <c r="W309" s="37"/>
      <c r="X309" s="37"/>
      <c r="Y309" s="37"/>
    </row>
    <row r="310" spans="1:25" s="33" customFormat="1" ht="14.25" x14ac:dyDescent="0.2">
      <c r="A310" s="38">
        <f t="shared" si="12"/>
        <v>38473</v>
      </c>
      <c r="B310" s="54">
        <v>295269.22100000002</v>
      </c>
      <c r="C310" s="54">
        <v>295582</v>
      </c>
      <c r="D310" s="54">
        <v>294069.37</v>
      </c>
      <c r="E310" s="54">
        <v>289920.83299999998</v>
      </c>
      <c r="F310" s="48">
        <f t="shared" si="14"/>
        <v>295703</v>
      </c>
      <c r="G310" s="57"/>
      <c r="H310" s="51"/>
      <c r="I310" s="58"/>
      <c r="J310" s="43"/>
      <c r="K310" s="32"/>
      <c r="L310" s="32"/>
      <c r="M310" s="37">
        <v>295582</v>
      </c>
      <c r="N310" s="44">
        <f t="shared" si="13"/>
        <v>-121</v>
      </c>
      <c r="O310" s="35"/>
      <c r="P310" s="32"/>
      <c r="Q310" s="55"/>
      <c r="R310" s="56"/>
      <c r="S310" s="56"/>
      <c r="T310" s="56"/>
      <c r="U310" s="37"/>
      <c r="V310" s="37"/>
      <c r="W310" s="37"/>
      <c r="X310" s="37"/>
      <c r="Y310" s="37"/>
    </row>
    <row r="311" spans="1:25" s="33" customFormat="1" ht="14.25" x14ac:dyDescent="0.2">
      <c r="A311" s="38">
        <f t="shared" si="12"/>
        <v>38504</v>
      </c>
      <c r="B311" s="54">
        <v>295500.03999999998</v>
      </c>
      <c r="C311" s="54">
        <v>295824</v>
      </c>
      <c r="D311" s="54">
        <v>294309.989</v>
      </c>
      <c r="E311" s="54">
        <v>290160.451</v>
      </c>
      <c r="F311" s="48">
        <f t="shared" si="14"/>
        <v>295950.5</v>
      </c>
      <c r="G311" s="49">
        <f>AVERAGE(F309:F311)</f>
        <v>295708</v>
      </c>
      <c r="H311" s="51">
        <f>+G311/1000</f>
        <v>295.70800000000003</v>
      </c>
      <c r="I311" s="58">
        <f>+H311/H299</f>
        <v>1.0092704517930251</v>
      </c>
      <c r="J311" s="43"/>
      <c r="K311" s="32"/>
      <c r="L311" s="32"/>
      <c r="M311" s="37">
        <v>295824</v>
      </c>
      <c r="N311" s="44">
        <f t="shared" si="13"/>
        <v>-126.5</v>
      </c>
      <c r="O311" s="35"/>
      <c r="P311" s="32"/>
      <c r="Q311" s="55"/>
      <c r="R311" s="56"/>
      <c r="S311" s="56"/>
      <c r="T311" s="56"/>
      <c r="U311" s="37"/>
      <c r="V311" s="37"/>
      <c r="W311" s="37"/>
      <c r="X311" s="37"/>
      <c r="Y311" s="37"/>
    </row>
    <row r="312" spans="1:25" s="33" customFormat="1" ht="14.25" x14ac:dyDescent="0.2">
      <c r="A312" s="38">
        <f t="shared" si="12"/>
        <v>38534</v>
      </c>
      <c r="B312" s="54">
        <v>295753.15100000001</v>
      </c>
      <c r="C312" s="54">
        <v>296077</v>
      </c>
      <c r="D312" s="54">
        <v>294562.29700000002</v>
      </c>
      <c r="E312" s="54">
        <v>290411.76299999998</v>
      </c>
      <c r="F312" s="48">
        <f t="shared" si="14"/>
        <v>296207.5</v>
      </c>
      <c r="G312" s="57"/>
      <c r="H312" s="51"/>
      <c r="I312" s="58"/>
      <c r="J312" s="43"/>
      <c r="K312" s="32"/>
      <c r="L312" s="32"/>
      <c r="M312" s="37">
        <v>296077</v>
      </c>
      <c r="N312" s="44">
        <f t="shared" si="13"/>
        <v>-130.5</v>
      </c>
      <c r="O312" s="35"/>
      <c r="P312" s="32"/>
      <c r="Q312" s="55"/>
      <c r="R312" s="56"/>
      <c r="S312" s="56"/>
      <c r="T312" s="56"/>
      <c r="U312" s="37"/>
      <c r="V312" s="37"/>
      <c r="W312" s="37"/>
      <c r="X312" s="37"/>
      <c r="Y312" s="37"/>
    </row>
    <row r="313" spans="1:25" s="33" customFormat="1" ht="14.25" x14ac:dyDescent="0.2">
      <c r="A313" s="38">
        <f t="shared" si="12"/>
        <v>38565</v>
      </c>
      <c r="B313" s="54">
        <v>296007.42099999997</v>
      </c>
      <c r="C313" s="54">
        <v>296338</v>
      </c>
      <c r="D313" s="54">
        <v>294816.12599999999</v>
      </c>
      <c r="E313" s="54">
        <v>290662.875</v>
      </c>
      <c r="F313" s="48">
        <f t="shared" si="14"/>
        <v>296472</v>
      </c>
      <c r="G313" s="57"/>
      <c r="H313" s="51"/>
      <c r="I313" s="58"/>
      <c r="J313" s="43"/>
      <c r="K313" s="32"/>
      <c r="L313" s="32"/>
      <c r="M313" s="37">
        <v>296338</v>
      </c>
      <c r="N313" s="44">
        <f t="shared" si="13"/>
        <v>-134</v>
      </c>
      <c r="O313" s="35"/>
      <c r="P313" s="32"/>
      <c r="Q313" s="55"/>
      <c r="R313" s="56"/>
      <c r="S313" s="56"/>
      <c r="T313" s="56"/>
      <c r="U313" s="37"/>
      <c r="V313" s="37"/>
      <c r="W313" s="37"/>
      <c r="X313" s="37"/>
      <c r="Y313" s="37"/>
    </row>
    <row r="314" spans="1:25" s="33" customFormat="1" ht="14.25" x14ac:dyDescent="0.2">
      <c r="A314" s="38">
        <f t="shared" si="12"/>
        <v>38596</v>
      </c>
      <c r="B314" s="54">
        <v>296274.71600000001</v>
      </c>
      <c r="C314" s="54">
        <v>296606</v>
      </c>
      <c r="D314" s="54">
        <v>295079.30300000001</v>
      </c>
      <c r="E314" s="54">
        <v>290923.33500000002</v>
      </c>
      <c r="F314" s="48">
        <f t="shared" si="14"/>
        <v>296731.5</v>
      </c>
      <c r="G314" s="49">
        <f>AVERAGE(F312:F314)</f>
        <v>296470.33333333331</v>
      </c>
      <c r="H314" s="51">
        <f>+G314/1000</f>
        <v>296.47033333333331</v>
      </c>
      <c r="I314" s="58">
        <f>+H314/H302</f>
        <v>1.0093328657821778</v>
      </c>
      <c r="J314" s="43"/>
      <c r="K314" s="32"/>
      <c r="L314" s="32"/>
      <c r="M314" s="37">
        <v>296606</v>
      </c>
      <c r="N314" s="44">
        <f t="shared" si="13"/>
        <v>-125.5</v>
      </c>
      <c r="O314" s="35"/>
      <c r="P314" s="32"/>
      <c r="Q314" s="55"/>
      <c r="R314" s="56"/>
      <c r="S314" s="56"/>
      <c r="T314" s="56"/>
      <c r="U314" s="37"/>
      <c r="V314" s="37"/>
      <c r="W314" s="37"/>
      <c r="X314" s="37"/>
      <c r="Y314" s="37"/>
    </row>
    <row r="315" spans="1:25" s="33" customFormat="1" ht="14.25" x14ac:dyDescent="0.2">
      <c r="A315" s="38">
        <f t="shared" si="12"/>
        <v>38626</v>
      </c>
      <c r="B315" s="54">
        <v>296540.05</v>
      </c>
      <c r="C315" s="54">
        <v>296857</v>
      </c>
      <c r="D315" s="54">
        <v>295340.26</v>
      </c>
      <c r="E315" s="54">
        <v>291181.57500000001</v>
      </c>
      <c r="F315" s="48">
        <f t="shared" si="14"/>
        <v>296973</v>
      </c>
      <c r="G315" s="57"/>
      <c r="H315" s="51"/>
      <c r="I315" s="58"/>
      <c r="J315" s="43"/>
      <c r="K315" s="32"/>
      <c r="L315" s="32"/>
      <c r="M315" s="37">
        <v>296857</v>
      </c>
      <c r="N315" s="44">
        <f t="shared" si="13"/>
        <v>-116</v>
      </c>
      <c r="O315" s="35"/>
      <c r="P315" s="32"/>
      <c r="Q315" s="55"/>
      <c r="R315" s="56"/>
      <c r="S315" s="56"/>
      <c r="T315" s="56"/>
      <c r="U315" s="37"/>
      <c r="V315" s="37"/>
      <c r="W315" s="37"/>
      <c r="X315" s="37"/>
      <c r="Y315" s="37"/>
    </row>
    <row r="316" spans="1:25" s="33" customFormat="1" ht="14.25" x14ac:dyDescent="0.2">
      <c r="A316" s="38">
        <f t="shared" si="12"/>
        <v>38657</v>
      </c>
      <c r="B316" s="54">
        <v>296745.685</v>
      </c>
      <c r="C316" s="54">
        <v>297089</v>
      </c>
      <c r="D316" s="54">
        <v>295565.897</v>
      </c>
      <c r="E316" s="54">
        <v>291404.495</v>
      </c>
      <c r="F316" s="48">
        <f t="shared" si="14"/>
        <v>297200</v>
      </c>
      <c r="G316" s="57"/>
      <c r="H316" s="51"/>
      <c r="I316" s="58"/>
      <c r="J316" s="43"/>
      <c r="K316" s="32"/>
      <c r="L316" s="32"/>
      <c r="M316" s="37">
        <v>297089</v>
      </c>
      <c r="N316" s="44">
        <f t="shared" si="13"/>
        <v>-111</v>
      </c>
      <c r="O316" s="35"/>
      <c r="P316" s="32"/>
      <c r="Q316" s="55"/>
      <c r="R316" s="56"/>
      <c r="S316" s="56"/>
      <c r="T316" s="56"/>
      <c r="U316" s="37"/>
      <c r="V316" s="37"/>
      <c r="W316" s="37"/>
      <c r="X316" s="37"/>
      <c r="Y316" s="37"/>
    </row>
    <row r="317" spans="1:25" s="33" customFormat="1" ht="14.25" x14ac:dyDescent="0.2">
      <c r="A317" s="38">
        <f t="shared" si="12"/>
        <v>38687</v>
      </c>
      <c r="B317" s="54">
        <v>296991.29499999998</v>
      </c>
      <c r="C317" s="54">
        <v>297311</v>
      </c>
      <c r="D317" s="54">
        <v>295820.13199999998</v>
      </c>
      <c r="E317" s="54">
        <v>291656.01299999998</v>
      </c>
      <c r="F317" s="48">
        <f t="shared" si="14"/>
        <v>297418.5</v>
      </c>
      <c r="G317" s="49">
        <f>AVERAGE(F315:F317)</f>
        <v>297197.16666666669</v>
      </c>
      <c r="H317" s="51">
        <f>+G317/1000</f>
        <v>297.1971666666667</v>
      </c>
      <c r="I317" s="58">
        <f>+H317/H305</f>
        <v>1.0093481061523728</v>
      </c>
      <c r="J317" s="43"/>
      <c r="K317" s="32"/>
      <c r="L317" s="32"/>
      <c r="M317" s="37">
        <v>297311</v>
      </c>
      <c r="N317" s="44">
        <f t="shared" si="13"/>
        <v>-107.5</v>
      </c>
      <c r="O317" s="35"/>
      <c r="P317" s="32"/>
      <c r="Q317" s="55"/>
      <c r="R317" s="56"/>
      <c r="S317" s="56"/>
      <c r="T317" s="56"/>
      <c r="U317" s="37"/>
      <c r="V317" s="37"/>
      <c r="W317" s="37"/>
      <c r="X317" s="37"/>
      <c r="Y317" s="37"/>
    </row>
    <row r="318" spans="1:25" s="33" customFormat="1" ht="14.25" x14ac:dyDescent="0.2">
      <c r="A318" s="38">
        <f t="shared" si="12"/>
        <v>38718</v>
      </c>
      <c r="B318" s="54">
        <v>297213.40100000001</v>
      </c>
      <c r="C318" s="54">
        <v>297526</v>
      </c>
      <c r="D318" s="54">
        <v>296048.51799999998</v>
      </c>
      <c r="E318" s="54">
        <v>291881.68199999997</v>
      </c>
      <c r="F318" s="48">
        <f t="shared" si="14"/>
        <v>297630</v>
      </c>
      <c r="G318" s="49"/>
      <c r="H318" s="51"/>
      <c r="I318" s="58"/>
      <c r="J318" s="43"/>
      <c r="K318" s="32"/>
      <c r="L318" s="32"/>
      <c r="M318" s="37">
        <v>297526</v>
      </c>
      <c r="N318" s="44">
        <f t="shared" si="13"/>
        <v>-104</v>
      </c>
      <c r="O318" s="35"/>
      <c r="P318" s="32"/>
      <c r="Q318" s="55"/>
      <c r="R318" s="56"/>
      <c r="S318" s="56"/>
      <c r="T318" s="56"/>
      <c r="U318" s="37"/>
      <c r="V318" s="37"/>
      <c r="W318" s="37"/>
      <c r="X318" s="37"/>
      <c r="Y318" s="37"/>
    </row>
    <row r="319" spans="1:25" s="33" customFormat="1" ht="14.25" x14ac:dyDescent="0.2">
      <c r="A319" s="38">
        <f t="shared" si="12"/>
        <v>38749</v>
      </c>
      <c r="B319" s="54">
        <v>297442.80099999998</v>
      </c>
      <c r="C319" s="54">
        <v>297734</v>
      </c>
      <c r="D319" s="54">
        <v>296263.09000000003</v>
      </c>
      <c r="E319" s="54">
        <v>292093.53700000001</v>
      </c>
      <c r="F319" s="48">
        <f t="shared" si="14"/>
        <v>297842</v>
      </c>
      <c r="G319" s="49"/>
      <c r="H319" s="51"/>
      <c r="I319" s="58"/>
      <c r="J319" s="43"/>
      <c r="K319" s="32"/>
      <c r="L319" s="32"/>
      <c r="M319" s="37">
        <v>297734</v>
      </c>
      <c r="N319" s="44">
        <f t="shared" si="13"/>
        <v>-108</v>
      </c>
      <c r="O319" s="35"/>
      <c r="P319" s="32"/>
      <c r="Q319" s="55"/>
      <c r="R319" s="56"/>
      <c r="S319" s="56"/>
      <c r="T319" s="56"/>
      <c r="U319" s="37"/>
      <c r="V319" s="37"/>
      <c r="W319" s="37"/>
      <c r="X319" s="37"/>
      <c r="Y319" s="37"/>
    </row>
    <row r="320" spans="1:25" s="33" customFormat="1" ht="14.25" x14ac:dyDescent="0.2">
      <c r="A320" s="38">
        <f t="shared" si="12"/>
        <v>38777</v>
      </c>
      <c r="B320" s="54">
        <v>297645.24</v>
      </c>
      <c r="C320" s="54">
        <v>297950</v>
      </c>
      <c r="D320" s="54">
        <v>296474.30800000002</v>
      </c>
      <c r="E320" s="54">
        <v>292302.038</v>
      </c>
      <c r="F320" s="48">
        <f t="shared" si="14"/>
        <v>298060</v>
      </c>
      <c r="G320" s="49">
        <f>AVERAGE(F318:F320)</f>
        <v>297844</v>
      </c>
      <c r="H320" s="51">
        <f>+G320/1000</f>
        <v>297.84399999999999</v>
      </c>
      <c r="I320" s="58">
        <f>+H320/H308</f>
        <v>1.0094496239412314</v>
      </c>
      <c r="J320" s="43"/>
      <c r="K320" s="32"/>
      <c r="L320" s="32"/>
      <c r="M320" s="37">
        <v>297950</v>
      </c>
      <c r="N320" s="44">
        <f t="shared" si="13"/>
        <v>-110</v>
      </c>
      <c r="O320" s="35"/>
      <c r="P320" s="32"/>
      <c r="Q320" s="55"/>
      <c r="R320" s="56"/>
      <c r="S320" s="56"/>
      <c r="T320" s="56"/>
      <c r="U320" s="37"/>
      <c r="V320" s="37"/>
      <c r="W320" s="37"/>
      <c r="X320" s="37"/>
      <c r="Y320" s="37"/>
    </row>
    <row r="321" spans="1:25" s="33" customFormat="1" ht="14.25" x14ac:dyDescent="0.2">
      <c r="A321" s="38">
        <f t="shared" si="12"/>
        <v>38808</v>
      </c>
      <c r="B321" s="54">
        <v>297869.10700000002</v>
      </c>
      <c r="C321" s="54">
        <v>298170</v>
      </c>
      <c r="D321" s="54">
        <v>296699.59299999999</v>
      </c>
      <c r="E321" s="54">
        <v>292524.60600000003</v>
      </c>
      <c r="F321" s="48">
        <f t="shared" si="14"/>
        <v>298285.5</v>
      </c>
      <c r="G321" s="57"/>
      <c r="H321" s="51"/>
      <c r="I321" s="58"/>
      <c r="J321" s="43"/>
      <c r="K321" s="32"/>
      <c r="L321" s="32"/>
      <c r="M321" s="37">
        <v>298170</v>
      </c>
      <c r="N321" s="44">
        <f t="shared" si="13"/>
        <v>-115.5</v>
      </c>
      <c r="O321" s="35"/>
      <c r="P321" s="32"/>
      <c r="Q321" s="55"/>
      <c r="R321" s="56"/>
      <c r="S321" s="56"/>
      <c r="T321" s="56"/>
      <c r="U321" s="37"/>
      <c r="V321" s="37"/>
      <c r="W321" s="37"/>
      <c r="X321" s="37"/>
      <c r="Y321" s="37"/>
    </row>
    <row r="322" spans="1:25" s="33" customFormat="1" ht="14.25" x14ac:dyDescent="0.2">
      <c r="A322" s="38">
        <f t="shared" si="12"/>
        <v>38838</v>
      </c>
      <c r="B322" s="54">
        <v>298087.15000000002</v>
      </c>
      <c r="C322" s="54">
        <v>298401</v>
      </c>
      <c r="D322" s="54">
        <v>296920.413</v>
      </c>
      <c r="E322" s="54">
        <v>292742.70899999997</v>
      </c>
      <c r="F322" s="48">
        <f t="shared" si="14"/>
        <v>298527</v>
      </c>
      <c r="G322" s="57"/>
      <c r="H322" s="51"/>
      <c r="I322" s="58"/>
      <c r="J322" s="43"/>
      <c r="K322" s="32"/>
      <c r="L322" s="32"/>
      <c r="M322" s="37">
        <v>298401</v>
      </c>
      <c r="N322" s="44">
        <f t="shared" si="13"/>
        <v>-126</v>
      </c>
      <c r="O322" s="35"/>
      <c r="P322" s="32"/>
      <c r="Q322" s="55"/>
      <c r="R322" s="56"/>
      <c r="S322" s="56"/>
      <c r="T322" s="56"/>
      <c r="U322" s="37"/>
      <c r="V322" s="37"/>
      <c r="W322" s="37"/>
      <c r="X322" s="37"/>
      <c r="Y322" s="37"/>
    </row>
    <row r="323" spans="1:25" s="33" customFormat="1" ht="14.25" x14ac:dyDescent="0.2">
      <c r="A323" s="38">
        <f t="shared" si="12"/>
        <v>38869</v>
      </c>
      <c r="B323" s="54">
        <v>298333.74800000002</v>
      </c>
      <c r="C323" s="54">
        <v>298653</v>
      </c>
      <c r="D323" s="54">
        <v>297162.42800000001</v>
      </c>
      <c r="E323" s="54">
        <v>292982.00699999998</v>
      </c>
      <c r="F323" s="48">
        <f t="shared" si="14"/>
        <v>298781.5</v>
      </c>
      <c r="G323" s="49">
        <f>AVERAGE(F321:F323)</f>
        <v>298531.33333333331</v>
      </c>
      <c r="H323" s="51">
        <f>+G323/1000</f>
        <v>298.53133333333329</v>
      </c>
      <c r="I323" s="58">
        <f>+H323/H311</f>
        <v>1.009547706972193</v>
      </c>
      <c r="J323" s="43"/>
      <c r="K323" s="32"/>
      <c r="L323" s="32"/>
      <c r="M323" s="37">
        <v>298653</v>
      </c>
      <c r="N323" s="44">
        <f t="shared" si="13"/>
        <v>-128.5</v>
      </c>
      <c r="O323" s="35"/>
      <c r="P323" s="32"/>
      <c r="Q323" s="55"/>
      <c r="R323" s="56"/>
      <c r="S323" s="56"/>
      <c r="T323" s="56"/>
      <c r="U323" s="37"/>
      <c r="V323" s="37"/>
      <c r="W323" s="37"/>
      <c r="X323" s="37"/>
      <c r="Y323" s="37"/>
    </row>
    <row r="324" spans="1:25" s="33" customFormat="1" ht="14.25" x14ac:dyDescent="0.2">
      <c r="A324" s="38">
        <f t="shared" si="12"/>
        <v>38899</v>
      </c>
      <c r="B324" s="54">
        <v>298593.212</v>
      </c>
      <c r="C324" s="54">
        <v>298910</v>
      </c>
      <c r="D324" s="54">
        <v>297413.31400000001</v>
      </c>
      <c r="E324" s="54">
        <v>293230.18300000002</v>
      </c>
      <c r="F324" s="48">
        <f t="shared" si="14"/>
        <v>299044</v>
      </c>
      <c r="G324" s="57"/>
      <c r="H324" s="51"/>
      <c r="I324" s="58"/>
      <c r="J324" s="43"/>
      <c r="K324" s="32"/>
      <c r="L324" s="32"/>
      <c r="M324" s="37">
        <v>298910</v>
      </c>
      <c r="N324" s="44">
        <f t="shared" si="13"/>
        <v>-134</v>
      </c>
      <c r="O324" s="35"/>
      <c r="P324" s="32"/>
      <c r="Q324" s="55"/>
      <c r="R324" s="56"/>
      <c r="S324" s="56"/>
      <c r="T324" s="56"/>
      <c r="U324" s="37"/>
      <c r="V324" s="37"/>
      <c r="W324" s="37"/>
      <c r="X324" s="37"/>
      <c r="Y324" s="37"/>
    </row>
    <row r="325" spans="1:25" s="33" customFormat="1" ht="14.25" x14ac:dyDescent="0.2">
      <c r="A325" s="38">
        <f t="shared" si="12"/>
        <v>38930</v>
      </c>
      <c r="B325" s="54">
        <v>298855.875</v>
      </c>
      <c r="C325" s="54">
        <v>299178</v>
      </c>
      <c r="D325" s="54">
        <v>297674.25699999998</v>
      </c>
      <c r="E325" s="54">
        <v>293488.86099999998</v>
      </c>
      <c r="F325" s="48">
        <f t="shared" si="14"/>
        <v>299315</v>
      </c>
      <c r="G325" s="57"/>
      <c r="H325" s="51"/>
      <c r="I325" s="58"/>
      <c r="J325" s="43"/>
      <c r="K325" s="32"/>
      <c r="L325" s="32"/>
      <c r="M325" s="37">
        <v>299178</v>
      </c>
      <c r="N325" s="44">
        <f t="shared" si="13"/>
        <v>-137</v>
      </c>
      <c r="O325" s="35"/>
      <c r="P325" s="32"/>
      <c r="Q325" s="55"/>
      <c r="R325" s="56"/>
      <c r="S325" s="56"/>
      <c r="T325" s="56"/>
      <c r="U325" s="37"/>
      <c r="V325" s="37"/>
      <c r="W325" s="37"/>
      <c r="X325" s="37"/>
      <c r="Y325" s="37"/>
    </row>
    <row r="326" spans="1:25" s="33" customFormat="1" ht="14.25" x14ac:dyDescent="0.2">
      <c r="A326" s="38">
        <f t="shared" si="12"/>
        <v>38961</v>
      </c>
      <c r="B326" s="54">
        <v>299145.33600000001</v>
      </c>
      <c r="C326" s="54">
        <v>299452</v>
      </c>
      <c r="D326" s="54">
        <v>297958.76899999997</v>
      </c>
      <c r="E326" s="54">
        <v>293771.10800000001</v>
      </c>
      <c r="F326" s="48">
        <f t="shared" si="14"/>
        <v>299581</v>
      </c>
      <c r="G326" s="49">
        <f>AVERAGE(F324:F326)</f>
        <v>299313.33333333331</v>
      </c>
      <c r="H326" s="51">
        <f>+G326/1000</f>
        <v>299.31333333333333</v>
      </c>
      <c r="I326" s="58">
        <f>+H326/H314</f>
        <v>1.0095894923719182</v>
      </c>
      <c r="J326" s="43"/>
      <c r="K326" s="32"/>
      <c r="L326" s="32"/>
      <c r="M326" s="37">
        <v>299452</v>
      </c>
      <c r="N326" s="44">
        <f t="shared" si="13"/>
        <v>-129</v>
      </c>
      <c r="O326" s="35"/>
      <c r="P326" s="32"/>
      <c r="Q326" s="55"/>
      <c r="R326" s="56"/>
      <c r="S326" s="56"/>
      <c r="T326" s="56"/>
      <c r="U326" s="37"/>
      <c r="V326" s="37"/>
      <c r="W326" s="37"/>
      <c r="X326" s="37"/>
      <c r="Y326" s="37"/>
    </row>
    <row r="327" spans="1:25" s="33" customFormat="1" ht="14.25" x14ac:dyDescent="0.2">
      <c r="A327" s="38">
        <f t="shared" si="12"/>
        <v>38991</v>
      </c>
      <c r="B327" s="54">
        <v>299408.79399999999</v>
      </c>
      <c r="C327" s="54">
        <v>299710</v>
      </c>
      <c r="D327" s="54">
        <v>298241.55300000001</v>
      </c>
      <c r="E327" s="54">
        <v>294051.62699999998</v>
      </c>
      <c r="F327" s="48">
        <f t="shared" si="14"/>
        <v>299830</v>
      </c>
      <c r="G327" s="57"/>
      <c r="H327" s="51"/>
      <c r="I327" s="58"/>
      <c r="J327" s="43"/>
      <c r="K327" s="32"/>
      <c r="L327" s="32"/>
      <c r="M327" s="37">
        <v>299710</v>
      </c>
      <c r="N327" s="44">
        <f t="shared" si="13"/>
        <v>-120</v>
      </c>
      <c r="O327" s="35"/>
      <c r="P327" s="32"/>
      <c r="Q327" s="55"/>
      <c r="R327" s="56"/>
      <c r="S327" s="56"/>
      <c r="T327" s="56"/>
      <c r="U327" s="37"/>
      <c r="V327" s="37"/>
      <c r="W327" s="37"/>
      <c r="X327" s="37"/>
      <c r="Y327" s="37"/>
    </row>
    <row r="328" spans="1:25" s="33" customFormat="1" ht="14.25" x14ac:dyDescent="0.2">
      <c r="A328" s="38">
        <f t="shared" ref="A328:A391" si="15">IF(MONTH(A327)=12,DATE(YEAR(A327)+1,1,1),DATE(YEAR(A327),MONTH(A327)+1,1))</f>
        <v>39022</v>
      </c>
      <c r="B328" s="54">
        <v>299656.685</v>
      </c>
      <c r="C328" s="54">
        <v>299950</v>
      </c>
      <c r="D328" s="54">
        <v>298505.13299999997</v>
      </c>
      <c r="E328" s="54">
        <v>294312.94199999998</v>
      </c>
      <c r="F328" s="48">
        <f t="shared" si="14"/>
        <v>300064</v>
      </c>
      <c r="G328" s="57"/>
      <c r="H328" s="51"/>
      <c r="I328" s="58"/>
      <c r="J328" s="43"/>
      <c r="K328" s="32"/>
      <c r="L328" s="32"/>
      <c r="M328" s="37">
        <v>299950</v>
      </c>
      <c r="N328" s="44">
        <f t="shared" si="13"/>
        <v>-114</v>
      </c>
      <c r="O328" s="35"/>
      <c r="P328" s="32"/>
      <c r="Q328" s="55"/>
      <c r="R328" s="56"/>
      <c r="S328" s="56"/>
      <c r="T328" s="56"/>
      <c r="U328" s="37"/>
      <c r="V328" s="37"/>
      <c r="W328" s="37"/>
      <c r="X328" s="37"/>
      <c r="Y328" s="37"/>
    </row>
    <row r="329" spans="1:25" s="33" customFormat="1" ht="14.25" x14ac:dyDescent="0.2">
      <c r="A329" s="38">
        <f t="shared" si="15"/>
        <v>39052</v>
      </c>
      <c r="B329" s="54">
        <v>299931.46100000001</v>
      </c>
      <c r="C329" s="54">
        <v>300178</v>
      </c>
      <c r="D329" s="54">
        <v>298755.32400000002</v>
      </c>
      <c r="E329" s="54">
        <v>294560.86800000002</v>
      </c>
      <c r="F329" s="48">
        <f t="shared" si="14"/>
        <v>300288</v>
      </c>
      <c r="G329" s="49">
        <f>AVERAGE(F327:F329)</f>
        <v>300060.66666666669</v>
      </c>
      <c r="H329" s="51">
        <f>+G329/1000</f>
        <v>300.06066666666669</v>
      </c>
      <c r="I329" s="58">
        <f>+H329/H317</f>
        <v>1.0096350178304749</v>
      </c>
      <c r="J329" s="43"/>
      <c r="K329" s="32"/>
      <c r="L329" s="32"/>
      <c r="M329" s="37">
        <v>300178</v>
      </c>
      <c r="N329" s="44">
        <f t="shared" ref="N329:N392" si="16">+IF(M329&gt;0, M329-F329, "")</f>
        <v>-110</v>
      </c>
      <c r="O329" s="35"/>
      <c r="P329" s="32"/>
      <c r="Q329" s="55"/>
      <c r="R329" s="56"/>
      <c r="S329" s="56"/>
      <c r="T329" s="56"/>
      <c r="U329" s="37"/>
      <c r="V329" s="37"/>
      <c r="W329" s="37"/>
      <c r="X329" s="37"/>
      <c r="Y329" s="37"/>
    </row>
    <row r="330" spans="1:25" s="33" customFormat="1" ht="14.25" x14ac:dyDescent="0.2">
      <c r="A330" s="38">
        <f t="shared" si="15"/>
        <v>39083</v>
      </c>
      <c r="B330" s="54">
        <v>300175.30900000001</v>
      </c>
      <c r="C330" s="54">
        <v>300398</v>
      </c>
      <c r="D330" s="54">
        <v>299002.52600000001</v>
      </c>
      <c r="E330" s="54">
        <v>294805.80499999999</v>
      </c>
      <c r="F330" s="48">
        <f t="shared" ref="F330:F389" si="17">IF(C330 &gt;0, AVERAGE(C330,C331), "")</f>
        <v>300503</v>
      </c>
      <c r="G330" s="49"/>
      <c r="H330" s="51"/>
      <c r="I330" s="58"/>
      <c r="J330" s="43"/>
      <c r="K330" s="32"/>
      <c r="L330" s="32"/>
      <c r="M330" s="37">
        <v>300398</v>
      </c>
      <c r="N330" s="44">
        <f t="shared" si="16"/>
        <v>-105</v>
      </c>
      <c r="O330" s="35"/>
      <c r="P330" s="32"/>
      <c r="Q330" s="55"/>
      <c r="R330" s="56"/>
      <c r="S330" s="56"/>
      <c r="T330" s="56"/>
      <c r="U330" s="37"/>
      <c r="V330" s="37"/>
      <c r="W330" s="37"/>
      <c r="X330" s="37"/>
      <c r="Y330" s="37"/>
    </row>
    <row r="331" spans="1:25" s="33" customFormat="1" ht="14.25" x14ac:dyDescent="0.2">
      <c r="A331" s="38">
        <f t="shared" si="15"/>
        <v>39114</v>
      </c>
      <c r="B331" s="54">
        <v>300392.24599999998</v>
      </c>
      <c r="C331" s="54">
        <v>300608</v>
      </c>
      <c r="D331" s="54">
        <v>299225.35800000001</v>
      </c>
      <c r="E331" s="54">
        <v>295026.37199999997</v>
      </c>
      <c r="F331" s="48">
        <f t="shared" si="17"/>
        <v>300715.5</v>
      </c>
      <c r="G331" s="49"/>
      <c r="H331" s="51"/>
      <c r="I331" s="58"/>
      <c r="J331" s="43"/>
      <c r="K331" s="32"/>
      <c r="L331" s="32"/>
      <c r="M331" s="37">
        <v>300608</v>
      </c>
      <c r="N331" s="44">
        <f t="shared" si="16"/>
        <v>-107.5</v>
      </c>
      <c r="O331" s="35"/>
      <c r="P331" s="32"/>
      <c r="Q331" s="55"/>
      <c r="R331" s="56"/>
      <c r="S331" s="56"/>
      <c r="T331" s="56"/>
      <c r="U331" s="37"/>
      <c r="V331" s="37"/>
      <c r="W331" s="37"/>
      <c r="X331" s="37"/>
      <c r="Y331" s="37"/>
    </row>
    <row r="332" spans="1:25" s="33" customFormat="1" ht="14.25" x14ac:dyDescent="0.2">
      <c r="A332" s="38">
        <f t="shared" si="15"/>
        <v>39142</v>
      </c>
      <c r="B332" s="54">
        <v>300599.97399999999</v>
      </c>
      <c r="C332" s="54">
        <v>300823</v>
      </c>
      <c r="D332" s="54">
        <v>299446.72499999998</v>
      </c>
      <c r="E332" s="54">
        <v>295245.47399999999</v>
      </c>
      <c r="F332" s="48">
        <f t="shared" si="17"/>
        <v>300934</v>
      </c>
      <c r="G332" s="49">
        <f>AVERAGE(F330:F332)</f>
        <v>300717.5</v>
      </c>
      <c r="H332" s="51">
        <f>+G332/1000</f>
        <v>300.71749999999997</v>
      </c>
      <c r="I332" s="58">
        <f>+H332/H320</f>
        <v>1.0096476679066893</v>
      </c>
      <c r="J332" s="43"/>
      <c r="K332" s="32"/>
      <c r="L332" s="32"/>
      <c r="M332" s="37">
        <v>300823</v>
      </c>
      <c r="N332" s="44">
        <f t="shared" si="16"/>
        <v>-111</v>
      </c>
      <c r="O332" s="35"/>
      <c r="P332" s="32"/>
      <c r="Q332" s="55"/>
      <c r="R332" s="56"/>
      <c r="S332" s="56"/>
      <c r="T332" s="56"/>
      <c r="U332" s="37"/>
      <c r="V332" s="37"/>
      <c r="W332" s="37"/>
      <c r="X332" s="37"/>
      <c r="Y332" s="37"/>
    </row>
    <row r="333" spans="1:25" s="33" customFormat="1" ht="14.25" x14ac:dyDescent="0.2">
      <c r="A333" s="38">
        <f t="shared" si="15"/>
        <v>39173</v>
      </c>
      <c r="B333" s="54">
        <v>300829.93599999999</v>
      </c>
      <c r="C333" s="54">
        <v>301045</v>
      </c>
      <c r="D333" s="54">
        <v>299690.11700000003</v>
      </c>
      <c r="E333" s="54">
        <v>295486.60100000002</v>
      </c>
      <c r="F333" s="48">
        <f t="shared" si="17"/>
        <v>301161.5</v>
      </c>
      <c r="G333" s="57"/>
      <c r="H333" s="51"/>
      <c r="I333" s="58"/>
      <c r="J333" s="43"/>
      <c r="K333" s="32"/>
      <c r="L333" s="32"/>
      <c r="M333" s="37">
        <v>301045</v>
      </c>
      <c r="N333" s="44">
        <f t="shared" si="16"/>
        <v>-116.5</v>
      </c>
      <c r="O333" s="35"/>
      <c r="P333" s="32"/>
      <c r="Q333" s="55"/>
      <c r="R333" s="56"/>
      <c r="S333" s="56"/>
      <c r="T333" s="56"/>
      <c r="U333" s="37"/>
      <c r="V333" s="37"/>
      <c r="W333" s="37"/>
      <c r="X333" s="37"/>
      <c r="Y333" s="37"/>
    </row>
    <row r="334" spans="1:25" s="33" customFormat="1" ht="14.25" x14ac:dyDescent="0.2">
      <c r="A334" s="38">
        <f t="shared" si="15"/>
        <v>39203</v>
      </c>
      <c r="B334" s="54">
        <v>301056.88799999998</v>
      </c>
      <c r="C334" s="54">
        <v>301278</v>
      </c>
      <c r="D334" s="54">
        <v>299921.50099999999</v>
      </c>
      <c r="E334" s="54">
        <v>295715.71999999997</v>
      </c>
      <c r="F334" s="48">
        <f t="shared" si="17"/>
        <v>301403</v>
      </c>
      <c r="G334" s="57"/>
      <c r="H334" s="51"/>
      <c r="I334" s="58"/>
      <c r="J334" s="43"/>
      <c r="K334" s="32"/>
      <c r="L334" s="32"/>
      <c r="M334" s="37">
        <v>301278</v>
      </c>
      <c r="N334" s="44">
        <f t="shared" si="16"/>
        <v>-125</v>
      </c>
      <c r="O334" s="35"/>
      <c r="P334" s="32"/>
      <c r="Q334" s="55"/>
      <c r="R334" s="56"/>
      <c r="S334" s="56"/>
      <c r="T334" s="56"/>
      <c r="U334" s="37"/>
      <c r="V334" s="37"/>
      <c r="W334" s="37"/>
      <c r="X334" s="37"/>
      <c r="Y334" s="37"/>
    </row>
    <row r="335" spans="1:25" s="33" customFormat="1" ht="14.25" x14ac:dyDescent="0.2">
      <c r="A335" s="38">
        <f t="shared" si="15"/>
        <v>39234</v>
      </c>
      <c r="B335" s="54">
        <v>301305.78899999999</v>
      </c>
      <c r="C335" s="54">
        <v>301528</v>
      </c>
      <c r="D335" s="54">
        <v>300169.35600000003</v>
      </c>
      <c r="E335" s="54">
        <v>295961.31</v>
      </c>
      <c r="F335" s="48">
        <f t="shared" si="17"/>
        <v>301659</v>
      </c>
      <c r="G335" s="49">
        <f>AVERAGE(F333:F335)</f>
        <v>301407.83333333331</v>
      </c>
      <c r="H335" s="51">
        <f>+G335/1000</f>
        <v>301.40783333333331</v>
      </c>
      <c r="I335" s="58">
        <f>+H335/H323</f>
        <v>1.0096355044808252</v>
      </c>
      <c r="J335" s="43"/>
      <c r="K335" s="32"/>
      <c r="L335" s="32"/>
      <c r="M335" s="37">
        <v>301528</v>
      </c>
      <c r="N335" s="44">
        <f t="shared" si="16"/>
        <v>-131</v>
      </c>
      <c r="O335" s="35"/>
      <c r="P335" s="32"/>
      <c r="Q335" s="55"/>
      <c r="R335" s="56"/>
      <c r="S335" s="56"/>
      <c r="T335" s="56"/>
      <c r="U335" s="37"/>
      <c r="V335" s="37"/>
      <c r="W335" s="37"/>
      <c r="X335" s="37"/>
      <c r="Y335" s="37"/>
    </row>
    <row r="336" spans="1:25" s="33" customFormat="1" ht="14.25" x14ac:dyDescent="0.2">
      <c r="A336" s="38">
        <f t="shared" si="15"/>
        <v>39264</v>
      </c>
      <c r="B336" s="54">
        <v>301579.89500000002</v>
      </c>
      <c r="C336" s="54">
        <v>301790</v>
      </c>
      <c r="D336" s="54">
        <v>300424.61700000003</v>
      </c>
      <c r="E336" s="54">
        <v>296214.29499999998</v>
      </c>
      <c r="F336" s="48">
        <f t="shared" si="17"/>
        <v>301927</v>
      </c>
      <c r="G336" s="49"/>
      <c r="H336" s="60"/>
      <c r="I336" s="58"/>
      <c r="J336" s="43"/>
      <c r="K336" s="32"/>
      <c r="L336" s="32"/>
      <c r="M336" s="37">
        <v>301790</v>
      </c>
      <c r="N336" s="44">
        <f t="shared" si="16"/>
        <v>-137</v>
      </c>
      <c r="O336" s="35"/>
      <c r="P336" s="32"/>
      <c r="Q336" s="55"/>
      <c r="R336" s="56"/>
      <c r="S336" s="56"/>
      <c r="T336" s="56"/>
      <c r="U336" s="37"/>
      <c r="V336" s="37"/>
      <c r="W336" s="37"/>
      <c r="X336" s="37"/>
      <c r="Y336" s="37"/>
    </row>
    <row r="337" spans="1:63" s="33" customFormat="1" ht="14.25" x14ac:dyDescent="0.2">
      <c r="A337" s="38">
        <f t="shared" si="15"/>
        <v>39295</v>
      </c>
      <c r="B337" s="54">
        <v>301843.28999999998</v>
      </c>
      <c r="C337" s="54">
        <v>302064</v>
      </c>
      <c r="D337" s="54">
        <v>300684.40700000001</v>
      </c>
      <c r="E337" s="54">
        <v>296473.68599999999</v>
      </c>
      <c r="F337" s="48">
        <f>IF(C337 &gt;0, AVERAGE(C337,C338), "")</f>
        <v>302199</v>
      </c>
      <c r="G337" s="61"/>
      <c r="H337" s="60"/>
      <c r="I337" s="58"/>
      <c r="J337" s="43"/>
      <c r="K337" s="32"/>
      <c r="L337" s="32"/>
      <c r="M337" s="37">
        <v>302064</v>
      </c>
      <c r="N337" s="44">
        <f t="shared" si="16"/>
        <v>-135</v>
      </c>
      <c r="O337" s="35"/>
      <c r="P337" s="32"/>
      <c r="Q337" s="55"/>
      <c r="R337" s="56"/>
      <c r="S337" s="56"/>
      <c r="T337" s="56"/>
      <c r="U337" s="37"/>
      <c r="V337" s="37"/>
      <c r="W337" s="37"/>
      <c r="X337" s="37"/>
      <c r="Y337" s="37"/>
    </row>
    <row r="338" spans="1:63" s="33" customFormat="1" ht="14.25" x14ac:dyDescent="0.2">
      <c r="A338" s="38">
        <f t="shared" si="15"/>
        <v>39326</v>
      </c>
      <c r="B338" s="54">
        <v>302114.49599999998</v>
      </c>
      <c r="C338" s="54">
        <v>302334</v>
      </c>
      <c r="D338" s="54">
        <v>300959.88199999998</v>
      </c>
      <c r="E338" s="54">
        <v>296748.76199999999</v>
      </c>
      <c r="F338" s="48">
        <f>IF(C338 &gt;0, AVERAGE(C338,C339), "")</f>
        <v>302462</v>
      </c>
      <c r="G338" s="49">
        <f>AVERAGE(F336:F338)</f>
        <v>302196</v>
      </c>
      <c r="H338" s="51">
        <f>+G338/1000</f>
        <v>302.19600000000003</v>
      </c>
      <c r="I338" s="58">
        <f>+H338/H326</f>
        <v>1.0096309330244784</v>
      </c>
      <c r="J338" s="43"/>
      <c r="K338" s="32"/>
      <c r="L338" s="32"/>
      <c r="M338" s="37">
        <v>302334</v>
      </c>
      <c r="N338" s="44">
        <f t="shared" si="16"/>
        <v>-128</v>
      </c>
      <c r="O338" s="35"/>
      <c r="P338" s="32"/>
      <c r="Q338" s="55"/>
      <c r="R338" s="56"/>
      <c r="S338" s="56"/>
      <c r="T338" s="56"/>
      <c r="U338" s="37"/>
      <c r="V338" s="37"/>
      <c r="W338" s="37"/>
      <c r="X338" s="37"/>
      <c r="Y338" s="37"/>
    </row>
    <row r="339" spans="1:63" s="33" customFormat="1" ht="14.25" x14ac:dyDescent="0.2">
      <c r="A339" s="38">
        <f t="shared" si="15"/>
        <v>39356</v>
      </c>
      <c r="B339" s="54">
        <v>302369.03700000001</v>
      </c>
      <c r="C339" s="54">
        <v>302590</v>
      </c>
      <c r="D339" s="54">
        <v>301220.87</v>
      </c>
      <c r="E339" s="54">
        <v>297009.35100000002</v>
      </c>
      <c r="F339" s="48">
        <f t="shared" si="17"/>
        <v>302712</v>
      </c>
      <c r="G339" s="57"/>
      <c r="H339" s="51"/>
      <c r="I339" s="58"/>
      <c r="J339" s="43"/>
      <c r="K339" s="32"/>
      <c r="L339" s="32"/>
      <c r="M339" s="37">
        <v>302590</v>
      </c>
      <c r="N339" s="44">
        <f t="shared" si="16"/>
        <v>-122</v>
      </c>
      <c r="O339" s="35"/>
      <c r="P339" s="32"/>
      <c r="Q339" s="55"/>
      <c r="R339" s="56"/>
      <c r="S339" s="56"/>
      <c r="T339" s="56"/>
      <c r="U339" s="37"/>
      <c r="V339" s="37"/>
      <c r="W339" s="37"/>
      <c r="X339" s="37"/>
      <c r="Y339" s="37"/>
    </row>
    <row r="340" spans="1:63" s="33" customFormat="1" ht="14.25" x14ac:dyDescent="0.2">
      <c r="A340" s="38">
        <f t="shared" si="15"/>
        <v>39387</v>
      </c>
      <c r="B340" s="54">
        <v>302624.386</v>
      </c>
      <c r="C340" s="54">
        <v>302834</v>
      </c>
      <c r="D340" s="54">
        <v>301472.85700000002</v>
      </c>
      <c r="E340" s="54">
        <v>297260.93900000001</v>
      </c>
      <c r="F340" s="48">
        <f t="shared" si="17"/>
        <v>302948</v>
      </c>
      <c r="G340" s="57"/>
      <c r="H340" s="51"/>
      <c r="I340" s="58"/>
      <c r="J340" s="43"/>
      <c r="K340" s="32"/>
      <c r="L340" s="32"/>
      <c r="M340" s="37">
        <v>302834</v>
      </c>
      <c r="N340" s="44">
        <f t="shared" si="16"/>
        <v>-114</v>
      </c>
      <c r="O340" s="35"/>
      <c r="P340" s="32"/>
      <c r="Q340" s="55"/>
      <c r="R340" s="56"/>
      <c r="S340" s="56"/>
      <c r="T340" s="56"/>
      <c r="U340" s="37"/>
      <c r="V340" s="37"/>
      <c r="W340" s="37"/>
      <c r="X340" s="37"/>
      <c r="Y340" s="37"/>
    </row>
    <row r="341" spans="1:63" s="33" customFormat="1" ht="14.25" x14ac:dyDescent="0.2">
      <c r="A341" s="38">
        <f t="shared" si="15"/>
        <v>39417</v>
      </c>
      <c r="B341" s="54">
        <v>302868.73100000003</v>
      </c>
      <c r="C341" s="54">
        <v>303062</v>
      </c>
      <c r="D341" s="54">
        <v>301710.94900000002</v>
      </c>
      <c r="E341" s="54">
        <v>297498.63199999998</v>
      </c>
      <c r="F341" s="48">
        <f t="shared" si="17"/>
        <v>303171</v>
      </c>
      <c r="G341" s="49">
        <f>AVERAGE(F339:F341)</f>
        <v>302943.66666666669</v>
      </c>
      <c r="H341" s="51">
        <f>+G341/1000</f>
        <v>302.94366666666667</v>
      </c>
      <c r="I341" s="58">
        <f>+H341/H329</f>
        <v>1.0096080570373547</v>
      </c>
      <c r="J341" s="43"/>
      <c r="K341" s="32"/>
      <c r="L341" s="32"/>
      <c r="M341" s="37">
        <v>303062</v>
      </c>
      <c r="N341" s="44">
        <f t="shared" si="16"/>
        <v>-109</v>
      </c>
      <c r="O341" s="35"/>
      <c r="P341" s="32"/>
      <c r="Q341" s="55"/>
      <c r="R341" s="56"/>
      <c r="S341" s="56"/>
      <c r="T341" s="56"/>
      <c r="U341" s="37"/>
      <c r="V341" s="37"/>
      <c r="W341" s="37"/>
      <c r="X341" s="37"/>
      <c r="Y341" s="37"/>
    </row>
    <row r="342" spans="1:63" s="33" customFormat="1" ht="14.25" x14ac:dyDescent="0.2">
      <c r="A342" s="38">
        <f t="shared" si="15"/>
        <v>39448</v>
      </c>
      <c r="B342" s="54">
        <v>303088.35800000001</v>
      </c>
      <c r="C342" s="54">
        <v>303280</v>
      </c>
      <c r="D342" s="54">
        <v>301934.47100000002</v>
      </c>
      <c r="E342" s="54">
        <v>297721.755</v>
      </c>
      <c r="F342" s="48">
        <f t="shared" si="17"/>
        <v>303387</v>
      </c>
      <c r="G342" s="49"/>
      <c r="H342" s="51"/>
      <c r="I342" s="58"/>
      <c r="J342" s="43"/>
      <c r="K342" s="32"/>
      <c r="L342" s="32"/>
      <c r="M342" s="37">
        <v>303280</v>
      </c>
      <c r="N342" s="44">
        <f t="shared" si="16"/>
        <v>-107</v>
      </c>
      <c r="O342" s="35"/>
      <c r="P342" s="32"/>
      <c r="Q342" s="55"/>
      <c r="R342" s="56"/>
      <c r="S342" s="56"/>
      <c r="T342" s="56"/>
      <c r="U342" s="37"/>
      <c r="V342" s="37"/>
      <c r="W342" s="37"/>
      <c r="X342" s="37"/>
      <c r="Y342" s="37"/>
    </row>
    <row r="343" spans="1:63" s="33" customFormat="1" ht="14.25" x14ac:dyDescent="0.2">
      <c r="A343" s="38">
        <f t="shared" si="15"/>
        <v>39479</v>
      </c>
      <c r="B343" s="54">
        <v>303290.15000000002</v>
      </c>
      <c r="C343" s="54">
        <v>303494</v>
      </c>
      <c r="D343" s="54">
        <v>302123.39299999998</v>
      </c>
      <c r="E343" s="54">
        <v>297910.27799999999</v>
      </c>
      <c r="F343" s="48">
        <f t="shared" si="17"/>
        <v>303600.5</v>
      </c>
      <c r="G343" s="49"/>
      <c r="H343" s="51"/>
      <c r="I343" s="58"/>
      <c r="J343" s="43"/>
      <c r="K343" s="32"/>
      <c r="L343" s="32"/>
      <c r="M343" s="37">
        <v>303494</v>
      </c>
      <c r="N343" s="44">
        <f t="shared" si="16"/>
        <v>-106.5</v>
      </c>
      <c r="O343" s="35"/>
      <c r="P343" s="32"/>
      <c r="Q343" s="55"/>
      <c r="R343" s="56"/>
      <c r="S343" s="56"/>
      <c r="T343" s="56"/>
      <c r="U343" s="37"/>
      <c r="V343" s="37"/>
      <c r="W343" s="37"/>
      <c r="X343" s="37"/>
      <c r="Y343" s="37"/>
    </row>
    <row r="344" spans="1:63" s="33" customFormat="1" ht="14.25" x14ac:dyDescent="0.2">
      <c r="A344" s="38">
        <f t="shared" si="15"/>
        <v>39508</v>
      </c>
      <c r="B344" s="54">
        <v>303491.86499999999</v>
      </c>
      <c r="C344" s="54">
        <v>303707</v>
      </c>
      <c r="D344" s="54">
        <v>302317.72499999998</v>
      </c>
      <c r="E344" s="54">
        <v>298104.21100000001</v>
      </c>
      <c r="F344" s="48">
        <f t="shared" si="17"/>
        <v>303816.5</v>
      </c>
      <c r="G344" s="49">
        <f>AVERAGE(F342:F344)</f>
        <v>303601.33333333331</v>
      </c>
      <c r="H344" s="51">
        <f>+G344/1000</f>
        <v>303.60133333333329</v>
      </c>
      <c r="I344" s="58">
        <f>+H344/H332</f>
        <v>1.0095898420721552</v>
      </c>
      <c r="J344" s="43"/>
      <c r="K344" s="32"/>
      <c r="L344" s="32"/>
      <c r="M344" s="37">
        <v>303707</v>
      </c>
      <c r="N344" s="44">
        <f t="shared" si="16"/>
        <v>-109.5</v>
      </c>
      <c r="O344" s="35"/>
      <c r="P344" s="32"/>
      <c r="Q344" s="55"/>
      <c r="R344" s="56"/>
      <c r="S344" s="56"/>
      <c r="T344" s="56"/>
      <c r="U344" s="37"/>
      <c r="V344" s="37"/>
      <c r="W344" s="37"/>
      <c r="X344" s="37"/>
      <c r="Y344" s="37"/>
    </row>
    <row r="345" spans="1:63" s="33" customFormat="1" ht="14.25" x14ac:dyDescent="0.2">
      <c r="A345" s="38">
        <f t="shared" si="15"/>
        <v>39539</v>
      </c>
      <c r="B345" s="54">
        <v>303684.94799999997</v>
      </c>
      <c r="C345" s="54">
        <v>303926</v>
      </c>
      <c r="D345" s="54">
        <v>302528.07900000003</v>
      </c>
      <c r="E345" s="54">
        <v>298314.16600000003</v>
      </c>
      <c r="F345" s="48">
        <f t="shared" si="17"/>
        <v>304041.5</v>
      </c>
      <c r="G345" s="57"/>
      <c r="H345" s="51"/>
      <c r="I345" s="58"/>
      <c r="J345" s="43"/>
      <c r="K345" s="32"/>
      <c r="L345" s="32"/>
      <c r="M345" s="37">
        <v>303926</v>
      </c>
      <c r="N345" s="44">
        <f t="shared" si="16"/>
        <v>-115.5</v>
      </c>
      <c r="O345" s="35"/>
      <c r="P345" s="32"/>
      <c r="Q345" s="55"/>
      <c r="R345" s="56"/>
      <c r="S345" s="56"/>
      <c r="T345" s="56"/>
      <c r="U345" s="37"/>
      <c r="V345" s="37"/>
      <c r="W345" s="37"/>
      <c r="X345" s="37"/>
      <c r="Y345" s="37"/>
    </row>
    <row r="346" spans="1:63" s="33" customFormat="1" ht="14.25" x14ac:dyDescent="0.2">
      <c r="A346" s="38">
        <f t="shared" si="15"/>
        <v>39569</v>
      </c>
      <c r="B346" s="54">
        <v>303901.72600000002</v>
      </c>
      <c r="C346" s="54">
        <v>304157</v>
      </c>
      <c r="D346" s="54">
        <v>302733.46399999998</v>
      </c>
      <c r="E346" s="54">
        <v>298519.152</v>
      </c>
      <c r="F346" s="48">
        <f t="shared" si="17"/>
        <v>304276.5</v>
      </c>
      <c r="G346" s="57"/>
      <c r="H346" s="51"/>
      <c r="I346" s="58"/>
      <c r="J346" s="43"/>
      <c r="K346" s="32"/>
      <c r="L346" s="32"/>
      <c r="M346" s="37">
        <v>304157</v>
      </c>
      <c r="N346" s="44">
        <f t="shared" si="16"/>
        <v>-119.5</v>
      </c>
      <c r="O346" s="35"/>
      <c r="P346" s="32"/>
      <c r="Q346" s="55"/>
      <c r="R346" s="56"/>
      <c r="S346" s="56"/>
      <c r="T346" s="56"/>
      <c r="U346" s="37"/>
      <c r="V346" s="37"/>
      <c r="W346" s="37"/>
      <c r="X346" s="37"/>
      <c r="Y346" s="37"/>
    </row>
    <row r="347" spans="1:63" s="33" customFormat="1" ht="14.25" x14ac:dyDescent="0.2">
      <c r="A347" s="38">
        <f t="shared" si="15"/>
        <v>39600</v>
      </c>
      <c r="B347" s="54">
        <v>304127.45400000003</v>
      </c>
      <c r="C347" s="54">
        <v>304396</v>
      </c>
      <c r="D347" s="54">
        <v>302966.16200000001</v>
      </c>
      <c r="E347" s="54">
        <v>298751.451</v>
      </c>
      <c r="F347" s="48">
        <f t="shared" si="17"/>
        <v>304521</v>
      </c>
      <c r="G347" s="49">
        <f>AVERAGE(F345:F347)</f>
        <v>304279.66666666669</v>
      </c>
      <c r="H347" s="51">
        <f>+G347/1000</f>
        <v>304.27966666666669</v>
      </c>
      <c r="I347" s="58">
        <f>+H347/H335</f>
        <v>1.0095280646875469</v>
      </c>
      <c r="J347" s="58">
        <f>+AVERAGE(I270:I347)</f>
        <v>1.0094118033671642</v>
      </c>
      <c r="K347" s="32"/>
      <c r="L347" s="32"/>
      <c r="M347" s="37">
        <v>304396</v>
      </c>
      <c r="N347" s="44">
        <f t="shared" si="16"/>
        <v>-125</v>
      </c>
      <c r="O347" s="35"/>
      <c r="P347" s="32"/>
      <c r="Q347" s="55"/>
      <c r="R347" s="56"/>
      <c r="S347" s="56"/>
      <c r="T347" s="56"/>
      <c r="U347" s="37"/>
      <c r="V347" s="37"/>
      <c r="W347" s="37"/>
      <c r="X347" s="37"/>
      <c r="Y347" s="37"/>
    </row>
    <row r="348" spans="1:63" s="33" customFormat="1" ht="15" x14ac:dyDescent="0.25">
      <c r="A348" s="38">
        <f t="shared" si="15"/>
        <v>39630</v>
      </c>
      <c r="B348" s="62">
        <v>304374.84600000002</v>
      </c>
      <c r="C348" s="63">
        <v>304646</v>
      </c>
      <c r="D348" s="63">
        <v>303202.28200000001</v>
      </c>
      <c r="E348" s="63">
        <v>298987.17099999997</v>
      </c>
      <c r="F348" s="48">
        <f t="shared" si="17"/>
        <v>304774.5</v>
      </c>
      <c r="G348" s="64"/>
      <c r="H348" s="51"/>
      <c r="I348" s="58"/>
      <c r="J348" s="43"/>
      <c r="K348" s="32"/>
      <c r="L348" s="32"/>
      <c r="M348" s="37">
        <v>304646</v>
      </c>
      <c r="N348" s="44">
        <f t="shared" si="16"/>
        <v>-128.5</v>
      </c>
      <c r="O348" s="35"/>
      <c r="P348" s="32"/>
      <c r="Q348" s="55"/>
      <c r="R348" s="56"/>
      <c r="S348" s="56"/>
      <c r="T348" s="56"/>
      <c r="U348" s="37"/>
      <c r="V348" s="37"/>
      <c r="W348" s="37"/>
      <c r="X348" s="37"/>
      <c r="Y348" s="37"/>
    </row>
    <row r="349" spans="1:63" s="33" customFormat="1" ht="15" x14ac:dyDescent="0.25">
      <c r="A349" s="38">
        <f t="shared" si="15"/>
        <v>39661</v>
      </c>
      <c r="B349" s="62">
        <v>304628.30200000003</v>
      </c>
      <c r="C349" s="63">
        <v>304903</v>
      </c>
      <c r="D349" s="63">
        <v>303446.27100000001</v>
      </c>
      <c r="E349" s="63">
        <v>299231.15999999997</v>
      </c>
      <c r="F349" s="48">
        <f t="shared" si="17"/>
        <v>305030.5</v>
      </c>
      <c r="G349" s="64"/>
      <c r="H349" s="51"/>
      <c r="I349" s="58"/>
      <c r="J349" s="43"/>
      <c r="K349" s="32"/>
      <c r="L349" s="32"/>
      <c r="M349" s="37">
        <v>304903</v>
      </c>
      <c r="N349" s="44">
        <f t="shared" si="16"/>
        <v>-127.5</v>
      </c>
      <c r="O349" s="35"/>
      <c r="P349" s="32"/>
      <c r="Q349" s="55"/>
      <c r="R349" s="56"/>
      <c r="S349" s="56"/>
      <c r="T349" s="56"/>
      <c r="U349" s="37"/>
      <c r="V349" s="37"/>
      <c r="W349" s="37"/>
      <c r="X349" s="37"/>
      <c r="Y349" s="37"/>
    </row>
    <row r="350" spans="1:63" s="33" customFormat="1" ht="15" x14ac:dyDescent="0.25">
      <c r="A350" s="38">
        <f t="shared" si="15"/>
        <v>39692</v>
      </c>
      <c r="B350" s="62">
        <v>304892.25400000002</v>
      </c>
      <c r="C350" s="63">
        <v>305158</v>
      </c>
      <c r="D350" s="63">
        <v>303699.44799999997</v>
      </c>
      <c r="E350" s="63">
        <v>299484.337</v>
      </c>
      <c r="F350" s="48">
        <f t="shared" si="17"/>
        <v>305280.5</v>
      </c>
      <c r="G350" s="49">
        <f>AVERAGE(F348:F350)</f>
        <v>305028.5</v>
      </c>
      <c r="H350" s="51">
        <f>+G350/1000</f>
        <v>305.02850000000001</v>
      </c>
      <c r="I350" s="58">
        <f>+H350/H338</f>
        <v>1.0093730558974969</v>
      </c>
      <c r="J350" s="58">
        <f>+(I338+I326+I314+I302+I290)/5</f>
        <v>1.0093707617366932</v>
      </c>
      <c r="K350" s="65"/>
      <c r="L350" s="32"/>
      <c r="M350" s="37">
        <v>305158</v>
      </c>
      <c r="N350" s="44">
        <f t="shared" si="16"/>
        <v>-122.5</v>
      </c>
      <c r="O350" s="35"/>
      <c r="P350" s="32"/>
      <c r="Q350" s="55"/>
      <c r="R350" s="56"/>
      <c r="S350" s="56"/>
      <c r="T350" s="56"/>
      <c r="U350" s="37"/>
      <c r="V350" s="37"/>
      <c r="W350" s="37"/>
      <c r="X350" s="37"/>
      <c r="Y350" s="37"/>
    </row>
    <row r="351" spans="1:63" s="33" customFormat="1" ht="15" x14ac:dyDescent="0.25">
      <c r="A351" s="38">
        <f t="shared" si="15"/>
        <v>39722</v>
      </c>
      <c r="B351" s="62">
        <v>305127.55099999998</v>
      </c>
      <c r="C351" s="63">
        <v>305403</v>
      </c>
      <c r="D351" s="63">
        <v>303938.005</v>
      </c>
      <c r="E351" s="63">
        <v>299722.89399999997</v>
      </c>
      <c r="F351" s="48">
        <f t="shared" si="17"/>
        <v>305511.5</v>
      </c>
      <c r="G351" s="64"/>
      <c r="H351" s="51"/>
      <c r="I351" s="58"/>
      <c r="J351" s="58"/>
      <c r="K351" s="65"/>
      <c r="L351" s="32"/>
      <c r="M351" s="37">
        <v>305403</v>
      </c>
      <c r="N351" s="44">
        <f t="shared" si="16"/>
        <v>-108.5</v>
      </c>
      <c r="O351" s="35"/>
      <c r="P351" s="32"/>
      <c r="Q351" s="55"/>
      <c r="R351" s="56"/>
      <c r="S351" s="56"/>
      <c r="T351" s="56"/>
      <c r="U351" s="37"/>
      <c r="V351" s="37"/>
      <c r="W351" s="37"/>
      <c r="X351" s="37"/>
      <c r="Y351" s="37"/>
    </row>
    <row r="352" spans="1:63" s="33" customFormat="1" ht="15" x14ac:dyDescent="0.25">
      <c r="A352" s="38">
        <f t="shared" si="15"/>
        <v>39753</v>
      </c>
      <c r="B352" s="62">
        <v>305359.22499999998</v>
      </c>
      <c r="C352" s="63">
        <v>305620</v>
      </c>
      <c r="D352" s="63">
        <v>304163.87599999999</v>
      </c>
      <c r="E352" s="63">
        <v>299948.76500000001</v>
      </c>
      <c r="F352" s="48">
        <f t="shared" si="17"/>
        <v>305723.5</v>
      </c>
      <c r="G352" s="64"/>
      <c r="H352" s="51"/>
      <c r="I352" s="58"/>
      <c r="J352" s="58"/>
      <c r="K352" s="65"/>
      <c r="L352" s="32"/>
      <c r="M352" s="37">
        <v>305620</v>
      </c>
      <c r="N352" s="44">
        <f t="shared" si="16"/>
        <v>-103.5</v>
      </c>
      <c r="O352" s="66"/>
      <c r="P352" s="16"/>
      <c r="Q352" s="3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</row>
    <row r="353" spans="1:25" s="33" customFormat="1" ht="15" x14ac:dyDescent="0.25">
      <c r="A353" s="38">
        <f t="shared" si="15"/>
        <v>39783</v>
      </c>
      <c r="B353" s="62">
        <v>305583.12199999997</v>
      </c>
      <c r="C353" s="63">
        <v>305827</v>
      </c>
      <c r="D353" s="63">
        <v>304379.842</v>
      </c>
      <c r="E353" s="63">
        <v>300164.73100000003</v>
      </c>
      <c r="F353" s="48">
        <f t="shared" si="17"/>
        <v>305931</v>
      </c>
      <c r="G353" s="49">
        <f>AVERAGE(F351:F353)</f>
        <v>305722</v>
      </c>
      <c r="H353" s="51">
        <f>+G353/1000</f>
        <v>305.72199999999998</v>
      </c>
      <c r="I353" s="58">
        <f>+H353/H341</f>
        <v>1.0091711220237864</v>
      </c>
      <c r="J353" s="58">
        <f>+(I341+I329+I317+I305+I293)/5</f>
        <v>1.0093920065113049</v>
      </c>
      <c r="K353" s="65"/>
      <c r="L353" s="32"/>
      <c r="M353" s="37">
        <v>305827</v>
      </c>
      <c r="N353" s="44">
        <f t="shared" si="16"/>
        <v>-104</v>
      </c>
      <c r="O353" s="66"/>
      <c r="P353" s="32"/>
      <c r="Q353" s="55"/>
      <c r="R353" s="56"/>
      <c r="S353" s="56"/>
      <c r="T353" s="56"/>
      <c r="U353" s="37"/>
      <c r="V353" s="37"/>
      <c r="W353" s="37"/>
      <c r="X353" s="37"/>
      <c r="Y353" s="37"/>
    </row>
    <row r="354" spans="1:25" s="33" customFormat="1" ht="15" x14ac:dyDescent="0.25">
      <c r="A354" s="38">
        <f t="shared" si="15"/>
        <v>39814</v>
      </c>
      <c r="B354" s="62">
        <v>305794.22700000001</v>
      </c>
      <c r="C354" s="63">
        <v>306035</v>
      </c>
      <c r="D354" s="63">
        <v>304583.86099999998</v>
      </c>
      <c r="E354" s="63">
        <v>300368.75</v>
      </c>
      <c r="F354" s="48">
        <f t="shared" si="17"/>
        <v>306136</v>
      </c>
      <c r="G354" s="64"/>
      <c r="H354" s="51"/>
      <c r="I354" s="58"/>
      <c r="J354" s="58"/>
      <c r="K354" s="65"/>
      <c r="L354" s="32"/>
      <c r="M354" s="37">
        <v>306035</v>
      </c>
      <c r="N354" s="44">
        <f t="shared" si="16"/>
        <v>-101</v>
      </c>
      <c r="O354" s="35"/>
      <c r="P354" s="32"/>
      <c r="Q354" s="55"/>
      <c r="R354" s="56"/>
      <c r="S354" s="56"/>
      <c r="T354" s="56"/>
      <c r="U354" s="37"/>
      <c r="V354" s="37"/>
      <c r="W354" s="37"/>
      <c r="X354" s="37"/>
      <c r="Y354" s="37"/>
    </row>
    <row r="355" spans="1:25" s="33" customFormat="1" ht="15" x14ac:dyDescent="0.25">
      <c r="A355" s="38">
        <f t="shared" si="15"/>
        <v>39845</v>
      </c>
      <c r="B355" s="62">
        <v>305980.35800000001</v>
      </c>
      <c r="C355" s="63">
        <v>306237</v>
      </c>
      <c r="D355" s="63">
        <v>304772.53000000003</v>
      </c>
      <c r="E355" s="63">
        <v>300557.41899999999</v>
      </c>
      <c r="F355" s="48">
        <f t="shared" si="17"/>
        <v>306337.5</v>
      </c>
      <c r="G355" s="64"/>
      <c r="H355" s="51"/>
      <c r="I355" s="58"/>
      <c r="J355" s="58"/>
      <c r="K355" s="65"/>
      <c r="L355" s="32"/>
      <c r="M355" s="37">
        <v>306237</v>
      </c>
      <c r="N355" s="44">
        <f t="shared" si="16"/>
        <v>-100.5</v>
      </c>
      <c r="O355" s="35"/>
      <c r="P355" s="32"/>
      <c r="Q355" s="55"/>
      <c r="R355" s="56"/>
      <c r="S355" s="56"/>
      <c r="T355" s="56"/>
      <c r="U355" s="37"/>
      <c r="V355" s="37"/>
      <c r="W355" s="37"/>
      <c r="X355" s="37"/>
      <c r="Y355" s="37"/>
    </row>
    <row r="356" spans="1:25" s="33" customFormat="1" ht="15" x14ac:dyDescent="0.25">
      <c r="A356" s="38">
        <f t="shared" si="15"/>
        <v>39873</v>
      </c>
      <c r="B356" s="62">
        <v>306170.83</v>
      </c>
      <c r="C356" s="63">
        <v>306438</v>
      </c>
      <c r="D356" s="63">
        <v>304952.06599999999</v>
      </c>
      <c r="E356" s="63">
        <v>300736.95500000002</v>
      </c>
      <c r="F356" s="48">
        <f t="shared" si="17"/>
        <v>306541.5</v>
      </c>
      <c r="G356" s="49">
        <f>AVERAGE(F354:F356)</f>
        <v>306338.33333333331</v>
      </c>
      <c r="H356" s="51">
        <f>+G356/1000</f>
        <v>306.33833333333331</v>
      </c>
      <c r="I356" s="58">
        <f>+H356/H344</f>
        <v>1.0090151119230921</v>
      </c>
      <c r="J356" s="58">
        <f>+(I332+I320+I308+I296+I284)/5</f>
        <v>1.0093564793771779</v>
      </c>
      <c r="K356" s="65"/>
      <c r="L356" s="32"/>
      <c r="M356" s="37">
        <v>306438</v>
      </c>
      <c r="N356" s="44">
        <f t="shared" si="16"/>
        <v>-103.5</v>
      </c>
      <c r="O356" s="35"/>
      <c r="P356" s="32"/>
      <c r="Q356" s="55"/>
      <c r="R356" s="56"/>
      <c r="S356" s="56"/>
      <c r="T356" s="56"/>
      <c r="U356" s="37"/>
      <c r="V356" s="37"/>
      <c r="W356" s="37"/>
      <c r="X356" s="37"/>
      <c r="Y356" s="37"/>
    </row>
    <row r="357" spans="1:25" s="33" customFormat="1" ht="15" x14ac:dyDescent="0.25">
      <c r="A357" s="38">
        <f t="shared" si="15"/>
        <v>39904</v>
      </c>
      <c r="B357" s="62">
        <v>306360.603</v>
      </c>
      <c r="C357" s="63">
        <v>306645</v>
      </c>
      <c r="D357" s="63">
        <v>305148.179</v>
      </c>
      <c r="E357" s="63">
        <v>300933.06800000003</v>
      </c>
      <c r="F357" s="48">
        <f t="shared" si="17"/>
        <v>306754</v>
      </c>
      <c r="G357" s="64"/>
      <c r="H357" s="51"/>
      <c r="I357" s="58"/>
      <c r="J357" s="58"/>
      <c r="K357" s="65"/>
      <c r="L357" s="32"/>
      <c r="M357" s="37">
        <v>306645</v>
      </c>
      <c r="N357" s="44">
        <f t="shared" si="16"/>
        <v>-109</v>
      </c>
      <c r="O357" s="35"/>
      <c r="P357" s="32"/>
      <c r="Q357" s="55"/>
      <c r="R357" s="56"/>
      <c r="S357" s="56"/>
      <c r="T357" s="56"/>
      <c r="U357" s="37"/>
      <c r="V357" s="37"/>
      <c r="W357" s="37"/>
      <c r="X357" s="37"/>
      <c r="Y357" s="37"/>
    </row>
    <row r="358" spans="1:25" s="33" customFormat="1" ht="15" x14ac:dyDescent="0.25">
      <c r="A358" s="38">
        <f t="shared" si="15"/>
        <v>39934</v>
      </c>
      <c r="B358" s="62">
        <v>306554.39600000001</v>
      </c>
      <c r="C358" s="63">
        <v>306863</v>
      </c>
      <c r="D358" s="63">
        <v>305338.75900000002</v>
      </c>
      <c r="E358" s="63">
        <v>301123.64799999999</v>
      </c>
      <c r="F358" s="48">
        <f t="shared" si="17"/>
        <v>306976.5</v>
      </c>
      <c r="G358" s="64"/>
      <c r="H358" s="51"/>
      <c r="I358" s="58"/>
      <c r="J358" s="58"/>
      <c r="K358" s="65"/>
      <c r="L358" s="32"/>
      <c r="M358" s="37">
        <v>306863</v>
      </c>
      <c r="N358" s="44">
        <f t="shared" si="16"/>
        <v>-113.5</v>
      </c>
      <c r="O358" s="35"/>
      <c r="P358" s="32"/>
      <c r="Q358" s="55"/>
      <c r="R358" s="56"/>
      <c r="S358" s="56"/>
      <c r="T358" s="56"/>
      <c r="U358" s="37"/>
      <c r="V358" s="37"/>
      <c r="W358" s="37"/>
      <c r="X358" s="37"/>
      <c r="Y358" s="37"/>
    </row>
    <row r="359" spans="1:25" s="33" customFormat="1" ht="15" x14ac:dyDescent="0.25">
      <c r="A359" s="38">
        <f t="shared" si="15"/>
        <v>39965</v>
      </c>
      <c r="B359" s="62">
        <v>306772.25400000002</v>
      </c>
      <c r="C359" s="63">
        <v>307090</v>
      </c>
      <c r="D359" s="63">
        <v>305549.28399999999</v>
      </c>
      <c r="E359" s="63">
        <v>301334.17300000001</v>
      </c>
      <c r="F359" s="48">
        <f t="shared" si="17"/>
        <v>307206</v>
      </c>
      <c r="G359" s="49">
        <f>AVERAGE(F357:F359)</f>
        <v>306978.83333333331</v>
      </c>
      <c r="H359" s="51">
        <f>+G359/1000</f>
        <v>306.97883333333334</v>
      </c>
      <c r="I359" s="58">
        <f>+H359/H347</f>
        <v>1.0088706770854443</v>
      </c>
      <c r="J359" s="67">
        <f>+(I335+I323+I311+I299+I287)/5</f>
        <v>1.009358302701663</v>
      </c>
      <c r="K359" s="65"/>
      <c r="L359" s="32"/>
      <c r="M359" s="37">
        <v>307090</v>
      </c>
      <c r="N359" s="44">
        <f t="shared" si="16"/>
        <v>-116</v>
      </c>
      <c r="O359" s="35"/>
      <c r="P359" s="32"/>
      <c r="Q359" s="55"/>
      <c r="R359" s="56"/>
      <c r="S359" s="56"/>
      <c r="T359" s="56"/>
      <c r="U359" s="37"/>
      <c r="V359" s="37"/>
      <c r="W359" s="37"/>
      <c r="X359" s="37"/>
      <c r="Y359" s="37"/>
    </row>
    <row r="360" spans="1:25" s="33" customFormat="1" ht="15" x14ac:dyDescent="0.25">
      <c r="A360" s="38">
        <f t="shared" si="15"/>
        <v>39995</v>
      </c>
      <c r="B360" s="62">
        <v>307006.55</v>
      </c>
      <c r="C360" s="63">
        <v>307322</v>
      </c>
      <c r="D360" s="63">
        <v>305781.93300000002</v>
      </c>
      <c r="E360" s="63">
        <v>301570.342</v>
      </c>
      <c r="F360" s="48">
        <f t="shared" si="17"/>
        <v>307446</v>
      </c>
      <c r="G360" s="64"/>
      <c r="H360" s="51"/>
      <c r="I360" s="58"/>
      <c r="J360" s="67"/>
      <c r="K360" s="65"/>
      <c r="L360" s="32"/>
      <c r="M360" s="37">
        <v>307322</v>
      </c>
      <c r="N360" s="44">
        <f t="shared" si="16"/>
        <v>-124</v>
      </c>
      <c r="O360" s="35"/>
      <c r="P360" s="32"/>
      <c r="Q360" s="55"/>
      <c r="R360" s="56"/>
      <c r="S360" s="56"/>
      <c r="T360" s="56"/>
      <c r="U360" s="37"/>
      <c r="V360" s="37"/>
      <c r="W360" s="37"/>
      <c r="X360" s="37"/>
      <c r="Y360" s="37"/>
    </row>
    <row r="361" spans="1:25" s="33" customFormat="1" ht="15" x14ac:dyDescent="0.25">
      <c r="A361" s="38">
        <f t="shared" si="15"/>
        <v>40026</v>
      </c>
      <c r="B361" s="62">
        <v>307251.66200000001</v>
      </c>
      <c r="C361" s="63">
        <v>307570</v>
      </c>
      <c r="D361" s="63">
        <v>306027.04499999998</v>
      </c>
      <c r="E361" s="63">
        <v>301815.45400000003</v>
      </c>
      <c r="F361" s="48">
        <f t="shared" si="17"/>
        <v>307698</v>
      </c>
      <c r="G361" s="64"/>
      <c r="H361" s="51"/>
      <c r="I361" s="58"/>
      <c r="J361" s="67"/>
      <c r="K361" s="65"/>
      <c r="L361" s="32"/>
      <c r="M361" s="37">
        <v>307570</v>
      </c>
      <c r="N361" s="44">
        <f t="shared" si="16"/>
        <v>-128</v>
      </c>
      <c r="O361" s="35"/>
      <c r="P361" s="32"/>
      <c r="Q361" s="55"/>
      <c r="R361" s="56"/>
      <c r="S361" s="56"/>
      <c r="T361" s="56"/>
      <c r="U361" s="37"/>
      <c r="V361" s="37"/>
      <c r="W361" s="37"/>
      <c r="X361" s="37"/>
      <c r="Y361" s="37"/>
    </row>
    <row r="362" spans="1:25" s="33" customFormat="1" ht="15" x14ac:dyDescent="0.25">
      <c r="A362" s="38">
        <f t="shared" si="15"/>
        <v>40057</v>
      </c>
      <c r="B362" s="62">
        <v>307513.56900000002</v>
      </c>
      <c r="C362" s="63">
        <v>307826</v>
      </c>
      <c r="D362" s="63">
        <v>306288.95199999999</v>
      </c>
      <c r="E362" s="63">
        <v>302077.36099999998</v>
      </c>
      <c r="F362" s="48">
        <f t="shared" si="17"/>
        <v>307948.5</v>
      </c>
      <c r="G362" s="49">
        <f>AVERAGE(F360:F362)</f>
        <v>307697.5</v>
      </c>
      <c r="H362" s="51">
        <f>+G362/1000</f>
        <v>307.69749999999999</v>
      </c>
      <c r="I362" s="58">
        <f>+H362/H350</f>
        <v>1.0087500020489888</v>
      </c>
      <c r="J362" s="67">
        <f>+(I338+I326+I314+I302+I290)/5</f>
        <v>1.0093707617366932</v>
      </c>
      <c r="K362" s="65"/>
      <c r="L362" s="32"/>
      <c r="M362" s="37">
        <v>307826</v>
      </c>
      <c r="N362" s="44">
        <f t="shared" si="16"/>
        <v>-122.5</v>
      </c>
      <c r="O362" s="35"/>
      <c r="P362" s="32"/>
      <c r="Q362" s="55"/>
      <c r="R362" s="56"/>
      <c r="S362" s="56"/>
      <c r="T362" s="56"/>
      <c r="U362" s="37"/>
      <c r="V362" s="37"/>
      <c r="W362" s="37"/>
      <c r="X362" s="37"/>
      <c r="Y362" s="37"/>
    </row>
    <row r="363" spans="1:25" s="33" customFormat="1" ht="15" x14ac:dyDescent="0.25">
      <c r="A363" s="38">
        <f t="shared" si="15"/>
        <v>40087</v>
      </c>
      <c r="B363" s="62">
        <v>307756.57699999999</v>
      </c>
      <c r="C363" s="63">
        <v>308071</v>
      </c>
      <c r="D363" s="63">
        <v>306531.96000000002</v>
      </c>
      <c r="E363" s="63">
        <v>302320.36900000001</v>
      </c>
      <c r="F363" s="48">
        <f t="shared" si="17"/>
        <v>308180</v>
      </c>
      <c r="G363" s="64"/>
      <c r="H363" s="51"/>
      <c r="I363" s="58"/>
      <c r="J363" s="67"/>
      <c r="K363" s="65"/>
      <c r="L363" s="32"/>
      <c r="M363" s="37">
        <v>308071</v>
      </c>
      <c r="N363" s="44">
        <f t="shared" si="16"/>
        <v>-109</v>
      </c>
      <c r="O363" s="35"/>
      <c r="P363" s="32"/>
      <c r="Q363" s="55"/>
      <c r="R363" s="56"/>
      <c r="S363" s="56"/>
      <c r="T363" s="56"/>
      <c r="U363" s="37"/>
      <c r="V363" s="37"/>
      <c r="W363" s="37"/>
      <c r="X363" s="37"/>
      <c r="Y363" s="37"/>
    </row>
    <row r="364" spans="1:25" s="33" customFormat="1" ht="15" x14ac:dyDescent="0.25">
      <c r="A364" s="38">
        <f t="shared" si="15"/>
        <v>40118</v>
      </c>
      <c r="B364" s="62">
        <v>307985.26400000002</v>
      </c>
      <c r="C364" s="63">
        <v>308289</v>
      </c>
      <c r="D364" s="63">
        <v>306760.647</v>
      </c>
      <c r="E364" s="63">
        <v>302549.05599999998</v>
      </c>
      <c r="F364" s="48">
        <f t="shared" si="17"/>
        <v>308392</v>
      </c>
      <c r="G364" s="64"/>
      <c r="H364" s="51"/>
      <c r="I364" s="58"/>
      <c r="J364" s="67"/>
      <c r="K364" s="65"/>
      <c r="L364" s="32"/>
      <c r="M364" s="37">
        <v>308289</v>
      </c>
      <c r="N364" s="44">
        <f t="shared" si="16"/>
        <v>-103</v>
      </c>
      <c r="O364" s="35"/>
      <c r="P364" s="32"/>
      <c r="Q364" s="55" t="s">
        <v>32</v>
      </c>
      <c r="R364" s="56"/>
      <c r="S364" s="56"/>
      <c r="T364" s="56"/>
      <c r="U364" s="37"/>
      <c r="V364" s="37"/>
      <c r="W364" s="37"/>
      <c r="X364" s="37"/>
      <c r="Y364" s="37"/>
    </row>
    <row r="365" spans="1:25" s="33" customFormat="1" ht="15" x14ac:dyDescent="0.25">
      <c r="A365" s="38">
        <f t="shared" si="15"/>
        <v>40148</v>
      </c>
      <c r="B365" s="62">
        <v>308200.40899999999</v>
      </c>
      <c r="C365" s="63">
        <v>308495</v>
      </c>
      <c r="D365" s="63">
        <v>306975.79200000002</v>
      </c>
      <c r="E365" s="63">
        <v>302764.201</v>
      </c>
      <c r="F365" s="48">
        <f t="shared" si="17"/>
        <v>308600.5</v>
      </c>
      <c r="G365" s="49">
        <f>AVERAGE(F363:F365)</f>
        <v>308390.83333333331</v>
      </c>
      <c r="H365" s="51">
        <f>+G365/1000</f>
        <v>308.39083333333332</v>
      </c>
      <c r="I365" s="58">
        <f>+H365/H353</f>
        <v>1.0087296083805986</v>
      </c>
      <c r="J365" s="67">
        <f>+(I341+I329+I317+I305+I293)/5</f>
        <v>1.0093920065113049</v>
      </c>
      <c r="K365" s="65"/>
      <c r="L365" s="32"/>
      <c r="M365" s="37">
        <v>308495</v>
      </c>
      <c r="N365" s="44">
        <f t="shared" si="16"/>
        <v>-105.5</v>
      </c>
      <c r="O365" s="35"/>
      <c r="P365" s="32"/>
      <c r="Q365" s="55"/>
      <c r="R365" s="56"/>
      <c r="S365" s="56"/>
      <c r="T365" s="56"/>
      <c r="U365" s="37"/>
      <c r="V365" s="37"/>
      <c r="W365" s="37"/>
      <c r="X365" s="37"/>
      <c r="Y365" s="37"/>
    </row>
    <row r="366" spans="1:25" s="33" customFormat="1" ht="15" x14ac:dyDescent="0.25">
      <c r="A366" s="38">
        <f t="shared" si="15"/>
        <v>40179</v>
      </c>
      <c r="B366" s="62">
        <v>308400.408</v>
      </c>
      <c r="C366" s="63">
        <v>308706</v>
      </c>
      <c r="D366" s="63">
        <v>307175.79100000003</v>
      </c>
      <c r="E366" s="63">
        <v>302964.2</v>
      </c>
      <c r="F366" s="48">
        <f>IF(C366 &gt;0, AVERAGE(C366,C367), "")</f>
        <v>308805</v>
      </c>
      <c r="G366" s="64"/>
      <c r="H366" s="51"/>
      <c r="I366" s="58"/>
      <c r="J366" s="67"/>
      <c r="K366" s="65"/>
      <c r="L366" s="32"/>
      <c r="M366" s="37">
        <v>308706</v>
      </c>
      <c r="N366" s="44">
        <f t="shared" si="16"/>
        <v>-99</v>
      </c>
      <c r="O366" s="68">
        <v>2010</v>
      </c>
      <c r="P366" s="69" t="s">
        <v>33</v>
      </c>
      <c r="Q366" s="55">
        <f ca="1">OFFSET($F$365,R366,0)/1000</f>
        <v>308.99950000000001</v>
      </c>
      <c r="R366" s="70">
        <v>2</v>
      </c>
      <c r="S366" s="56"/>
      <c r="T366" s="56"/>
      <c r="U366" s="37"/>
      <c r="V366" s="37"/>
      <c r="W366" s="37"/>
      <c r="X366" s="37"/>
      <c r="Y366" s="37"/>
    </row>
    <row r="367" spans="1:25" s="33" customFormat="1" ht="15" x14ac:dyDescent="0.25">
      <c r="A367" s="38">
        <f t="shared" si="15"/>
        <v>40210</v>
      </c>
      <c r="B367" s="62">
        <v>308593.755</v>
      </c>
      <c r="C367" s="63">
        <v>308904</v>
      </c>
      <c r="D367" s="63">
        <v>307369.13799999998</v>
      </c>
      <c r="E367" s="63">
        <v>303157.54700000002</v>
      </c>
      <c r="F367" s="48">
        <f t="shared" si="17"/>
        <v>308999.5</v>
      </c>
      <c r="G367" s="64"/>
      <c r="H367" s="51"/>
      <c r="I367" s="58"/>
      <c r="J367" s="67"/>
      <c r="K367" s="65"/>
      <c r="L367" s="32"/>
      <c r="M367" s="37">
        <v>308904</v>
      </c>
      <c r="N367" s="44">
        <f t="shared" si="16"/>
        <v>-95.5</v>
      </c>
      <c r="O367" s="68"/>
      <c r="P367" s="69" t="s">
        <v>34</v>
      </c>
      <c r="Q367" s="55">
        <f t="shared" ref="Q367:Q410" ca="1" si="18">OFFSET($F$365,R367,0)/1000</f>
        <v>309.45656750000001</v>
      </c>
      <c r="R367" s="70">
        <f>R366+3</f>
        <v>5</v>
      </c>
      <c r="S367" s="56"/>
      <c r="T367" s="56"/>
      <c r="U367" s="37"/>
      <c r="V367" s="37"/>
      <c r="W367" s="37"/>
      <c r="X367" s="37"/>
      <c r="Y367" s="37"/>
    </row>
    <row r="368" spans="1:25" s="33" customFormat="1" ht="15" x14ac:dyDescent="0.25">
      <c r="A368" s="38">
        <f t="shared" si="15"/>
        <v>40238</v>
      </c>
      <c r="B368" s="62">
        <v>308779.45500000002</v>
      </c>
      <c r="C368" s="63">
        <v>309095</v>
      </c>
      <c r="D368" s="63">
        <v>307554.83799999999</v>
      </c>
      <c r="E368" s="63">
        <v>303343.24699999997</v>
      </c>
      <c r="F368" s="48">
        <f t="shared" si="17"/>
        <v>309143.10550000001</v>
      </c>
      <c r="G368" s="49">
        <f>AVERAGE(F366:F368)</f>
        <v>308982.53516666667</v>
      </c>
      <c r="H368" s="51">
        <f>+G368/1000</f>
        <v>308.98253516666665</v>
      </c>
      <c r="I368" s="67">
        <f>+H368/H356</f>
        <v>1.0086316387654173</v>
      </c>
      <c r="J368" s="67">
        <f>+(I356+I344+I332+I320+I308)/5</f>
        <v>1.0094001718065662</v>
      </c>
      <c r="K368" s="65"/>
      <c r="L368" s="32"/>
      <c r="M368" s="37">
        <v>309095</v>
      </c>
      <c r="N368" s="44">
        <f t="shared" si="16"/>
        <v>-48.105500000005122</v>
      </c>
      <c r="O368" s="68"/>
      <c r="P368" s="69" t="s">
        <v>35</v>
      </c>
      <c r="Q368" s="55">
        <f t="shared" ca="1" si="18"/>
        <v>310.06036049999994</v>
      </c>
      <c r="R368" s="70">
        <f t="shared" ref="R368:R431" si="19">R367+3</f>
        <v>8</v>
      </c>
      <c r="S368" s="56"/>
      <c r="T368" s="56"/>
      <c r="U368" s="37"/>
      <c r="V368" s="37"/>
      <c r="W368" s="37"/>
      <c r="X368" s="37"/>
      <c r="Y368" s="37"/>
    </row>
    <row r="369" spans="1:27" s="33" customFormat="1" ht="14.25" x14ac:dyDescent="0.2">
      <c r="A369" s="38">
        <f t="shared" si="15"/>
        <v>40269</v>
      </c>
      <c r="B369" s="71">
        <v>308758.10499999998</v>
      </c>
      <c r="C369" s="72">
        <v>309191.21100000001</v>
      </c>
      <c r="D369" s="72">
        <v>307528.00099999999</v>
      </c>
      <c r="E369" s="72">
        <v>303527.41399999999</v>
      </c>
      <c r="F369" s="48">
        <f>IF(C369 &gt;0, AVERAGE(C369,C370), "")</f>
        <v>309279.39549999998</v>
      </c>
      <c r="G369" s="64"/>
      <c r="H369" s="51"/>
      <c r="I369" s="58"/>
      <c r="J369" s="67"/>
      <c r="K369" s="65"/>
      <c r="L369" s="32"/>
      <c r="M369" s="37">
        <v>309289</v>
      </c>
      <c r="N369" s="44">
        <f t="shared" si="16"/>
        <v>9.6045000000158325</v>
      </c>
      <c r="O369" s="68"/>
      <c r="P369" s="69" t="s">
        <v>36</v>
      </c>
      <c r="Q369" s="55">
        <f t="shared" ca="1" si="18"/>
        <v>310.67729599999996</v>
      </c>
      <c r="R369" s="70">
        <f t="shared" si="19"/>
        <v>11</v>
      </c>
      <c r="S369" s="56"/>
      <c r="T369" s="56"/>
      <c r="U369" s="56"/>
      <c r="V369" s="73"/>
      <c r="W369" s="74"/>
      <c r="X369" s="74"/>
      <c r="Y369" s="74"/>
      <c r="Z369" s="74"/>
      <c r="AA369" s="74"/>
    </row>
    <row r="370" spans="1:27" s="33" customFormat="1" ht="14.25" x14ac:dyDescent="0.2">
      <c r="A370" s="38">
        <f t="shared" si="15"/>
        <v>40299</v>
      </c>
      <c r="B370" s="71">
        <v>308943.16700000002</v>
      </c>
      <c r="C370" s="72">
        <v>309367.58</v>
      </c>
      <c r="D370" s="72">
        <v>307708.26299999998</v>
      </c>
      <c r="E370" s="72">
        <v>303708.45500000002</v>
      </c>
      <c r="F370" s="48">
        <f>IF(C370 &gt;0, AVERAGE(C370,C371), "")</f>
        <v>309456.5675</v>
      </c>
      <c r="G370" s="64"/>
      <c r="H370" s="51"/>
      <c r="I370" s="58"/>
      <c r="J370" s="67"/>
      <c r="K370" s="65"/>
      <c r="L370" s="32"/>
      <c r="M370" s="37">
        <v>309485</v>
      </c>
      <c r="N370" s="44">
        <f t="shared" si="16"/>
        <v>28.432499999995343</v>
      </c>
      <c r="O370" s="68">
        <v>2011</v>
      </c>
      <c r="P370" s="69" t="s">
        <v>33</v>
      </c>
      <c r="Q370" s="55">
        <f t="shared" ca="1" si="18"/>
        <v>311.17327249999994</v>
      </c>
      <c r="R370" s="70">
        <f t="shared" si="19"/>
        <v>14</v>
      </c>
      <c r="S370" s="56"/>
      <c r="T370" s="56"/>
      <c r="U370" s="56"/>
      <c r="V370" s="73"/>
      <c r="W370" s="74"/>
      <c r="X370" s="74"/>
      <c r="Y370" s="74"/>
      <c r="Z370" s="74"/>
      <c r="AA370" s="74"/>
    </row>
    <row r="371" spans="1:27" s="33" customFormat="1" ht="14.25" x14ac:dyDescent="0.2">
      <c r="A371" s="38">
        <f t="shared" si="15"/>
        <v>40330</v>
      </c>
      <c r="B371" s="71">
        <v>309122.946</v>
      </c>
      <c r="C371" s="72">
        <v>309545.55499999999</v>
      </c>
      <c r="D371" s="72">
        <v>307890.277</v>
      </c>
      <c r="E371" s="72">
        <v>303891.24900000001</v>
      </c>
      <c r="F371" s="48">
        <f t="shared" si="17"/>
        <v>309643.41700000002</v>
      </c>
      <c r="G371" s="49">
        <f>AVERAGE(F369:F371)</f>
        <v>309459.79333333333</v>
      </c>
      <c r="H371" s="51">
        <f>+G371/1000</f>
        <v>309.45979333333332</v>
      </c>
      <c r="I371" s="67">
        <f>+H371/H359</f>
        <v>1.0080818601499668</v>
      </c>
      <c r="J371" s="67">
        <f>+(I359+I347+I335+I323+I311)/5</f>
        <v>1.0093704810038069</v>
      </c>
      <c r="K371" s="65"/>
      <c r="L371" s="32"/>
      <c r="M371" s="37">
        <v>309691</v>
      </c>
      <c r="N371" s="44">
        <f t="shared" si="16"/>
        <v>47.582999999984168</v>
      </c>
      <c r="O371" s="68"/>
      <c r="P371" s="69" t="s">
        <v>34</v>
      </c>
      <c r="Q371" s="55">
        <f t="shared" ca="1" si="18"/>
        <v>311.67835550000001</v>
      </c>
      <c r="R371" s="70">
        <f t="shared" si="19"/>
        <v>17</v>
      </c>
      <c r="S371" s="56"/>
      <c r="T371" s="56"/>
      <c r="U371" s="56"/>
      <c r="V371" s="73"/>
      <c r="W371" s="74"/>
      <c r="X371" s="74"/>
      <c r="Y371" s="74"/>
      <c r="Z371" s="74"/>
      <c r="AA371" s="74"/>
    </row>
    <row r="372" spans="1:27" s="33" customFormat="1" ht="14.25" x14ac:dyDescent="0.2">
      <c r="A372" s="38">
        <f t="shared" si="15"/>
        <v>40360</v>
      </c>
      <c r="B372" s="71">
        <v>309321.66600000003</v>
      </c>
      <c r="C372" s="72">
        <v>309741.27899999998</v>
      </c>
      <c r="D372" s="72">
        <v>308086.42700000003</v>
      </c>
      <c r="E372" s="72">
        <v>304088.17800000001</v>
      </c>
      <c r="F372" s="48">
        <f t="shared" si="17"/>
        <v>309846.53700000001</v>
      </c>
      <c r="G372" s="64"/>
      <c r="H372" s="51"/>
      <c r="I372" s="58"/>
      <c r="J372" s="67"/>
      <c r="K372" s="65"/>
      <c r="L372" s="32"/>
      <c r="M372" s="37">
        <v>309913</v>
      </c>
      <c r="N372" s="44">
        <f t="shared" si="16"/>
        <v>66.462999999988824</v>
      </c>
      <c r="O372" s="68"/>
      <c r="P372" s="69" t="s">
        <v>35</v>
      </c>
      <c r="Q372" s="55">
        <f t="shared" ca="1" si="18"/>
        <v>312.29159549999997</v>
      </c>
      <c r="R372" s="70">
        <f t="shared" si="19"/>
        <v>20</v>
      </c>
      <c r="S372" s="56"/>
      <c r="T372" s="56"/>
      <c r="U372" s="56"/>
      <c r="V372" s="73"/>
      <c r="W372" s="74"/>
      <c r="X372" s="74"/>
      <c r="Y372" s="74"/>
      <c r="Z372" s="74"/>
      <c r="AA372" s="74"/>
    </row>
    <row r="373" spans="1:27" s="33" customFormat="1" ht="14.25" x14ac:dyDescent="0.2">
      <c r="A373" s="38">
        <f t="shared" si="15"/>
        <v>40391</v>
      </c>
      <c r="B373" s="71">
        <v>309535.94699999999</v>
      </c>
      <c r="C373" s="72">
        <v>309951.79499999998</v>
      </c>
      <c r="D373" s="72">
        <v>308308.21399999998</v>
      </c>
      <c r="E373" s="72">
        <v>304309.94199999998</v>
      </c>
      <c r="F373" s="48">
        <f t="shared" si="17"/>
        <v>310060.36049999995</v>
      </c>
      <c r="G373" s="64"/>
      <c r="H373" s="51"/>
      <c r="I373" s="58"/>
      <c r="J373" s="67"/>
      <c r="K373" s="65"/>
      <c r="L373" s="32"/>
      <c r="M373" s="37">
        <v>310146</v>
      </c>
      <c r="N373" s="44">
        <f t="shared" si="16"/>
        <v>85.639500000048429</v>
      </c>
      <c r="O373" s="68"/>
      <c r="P373" s="69" t="s">
        <v>36</v>
      </c>
      <c r="Q373" s="55">
        <f t="shared" ca="1" si="18"/>
        <v>312.88894700000003</v>
      </c>
      <c r="R373" s="70">
        <f t="shared" si="19"/>
        <v>23</v>
      </c>
      <c r="S373" s="56"/>
      <c r="T373" s="56"/>
      <c r="U373" s="56"/>
      <c r="V373" s="73"/>
      <c r="W373" s="74"/>
      <c r="X373" s="74"/>
      <c r="Y373" s="74"/>
      <c r="Z373" s="74"/>
      <c r="AA373" s="74"/>
    </row>
    <row r="374" spans="1:27" s="33" customFormat="1" ht="14.25" x14ac:dyDescent="0.2">
      <c r="A374" s="38">
        <f t="shared" si="15"/>
        <v>40422</v>
      </c>
      <c r="B374" s="71">
        <v>309763.5</v>
      </c>
      <c r="C374" s="72">
        <v>310168.92599999998</v>
      </c>
      <c r="D374" s="72">
        <v>308526.41200000001</v>
      </c>
      <c r="E374" s="72">
        <v>304528.11700000003</v>
      </c>
      <c r="F374" s="48">
        <f t="shared" si="17"/>
        <v>310279.89249999996</v>
      </c>
      <c r="G374" s="49">
        <f>AVERAGE(F372:F374)</f>
        <v>310062.26333333331</v>
      </c>
      <c r="H374" s="51">
        <f>+G374/1000</f>
        <v>310.06226333333331</v>
      </c>
      <c r="I374" s="67">
        <f>+H374/H362</f>
        <v>1.0076853511430328</v>
      </c>
      <c r="J374" s="67">
        <f>+(I362+I350+I338+I326+I314)/5</f>
        <v>1.0093352698250122</v>
      </c>
      <c r="K374" s="65"/>
      <c r="L374" s="32"/>
      <c r="M374" s="37">
        <v>310385</v>
      </c>
      <c r="N374" s="44">
        <f t="shared" si="16"/>
        <v>105.10750000004191</v>
      </c>
      <c r="O374" s="68">
        <f>O370+1</f>
        <v>2012</v>
      </c>
      <c r="P374" s="69" t="s">
        <v>33</v>
      </c>
      <c r="Q374" s="55">
        <f t="shared" ca="1" si="18"/>
        <v>313.38347899999997</v>
      </c>
      <c r="R374" s="70">
        <f t="shared" si="19"/>
        <v>26</v>
      </c>
      <c r="S374" s="56"/>
      <c r="T374" s="56"/>
      <c r="U374" s="56"/>
      <c r="V374" s="73"/>
      <c r="W374" s="74"/>
      <c r="X374" s="74"/>
      <c r="Y374" s="74"/>
      <c r="Z374" s="74"/>
      <c r="AA374" s="74"/>
    </row>
    <row r="375" spans="1:27" s="33" customFormat="1" ht="14.25" x14ac:dyDescent="0.2">
      <c r="A375" s="38">
        <f t="shared" si="15"/>
        <v>40452</v>
      </c>
      <c r="B375" s="71">
        <v>309989.56900000002</v>
      </c>
      <c r="C375" s="72">
        <v>310390.859</v>
      </c>
      <c r="D375" s="72">
        <v>308756.37400000001</v>
      </c>
      <c r="E375" s="72">
        <v>304758.05599999998</v>
      </c>
      <c r="F375" s="48">
        <f t="shared" si="17"/>
        <v>310487.98250000004</v>
      </c>
      <c r="G375" s="64"/>
      <c r="H375" s="51"/>
      <c r="I375" s="75"/>
      <c r="J375" s="67"/>
      <c r="K375" s="65"/>
      <c r="L375" s="32"/>
      <c r="M375" s="37">
        <v>310612</v>
      </c>
      <c r="N375" s="44">
        <f t="shared" si="16"/>
        <v>124.01749999995809</v>
      </c>
      <c r="O375" s="68"/>
      <c r="P375" s="69" t="s">
        <v>34</v>
      </c>
      <c r="Q375" s="55">
        <f t="shared" ca="1" si="18"/>
        <v>313.88334649999996</v>
      </c>
      <c r="R375" s="70">
        <f t="shared" si="19"/>
        <v>29</v>
      </c>
      <c r="S375" s="56"/>
      <c r="T375" s="56"/>
      <c r="U375" s="56"/>
      <c r="V375" s="73"/>
      <c r="W375" s="74"/>
      <c r="X375" s="74"/>
      <c r="Y375" s="74"/>
      <c r="Z375" s="74"/>
      <c r="AA375" s="74"/>
    </row>
    <row r="376" spans="1:27" s="33" customFormat="1" ht="14.25" x14ac:dyDescent="0.2">
      <c r="A376" s="38">
        <f t="shared" si="15"/>
        <v>40483</v>
      </c>
      <c r="B376" s="71">
        <v>310174.42599999998</v>
      </c>
      <c r="C376" s="72">
        <v>310585.10600000003</v>
      </c>
      <c r="D376" s="72">
        <v>308952.016</v>
      </c>
      <c r="E376" s="72">
        <v>304953.67499999999</v>
      </c>
      <c r="F376" s="48">
        <f t="shared" si="17"/>
        <v>310677.29599999997</v>
      </c>
      <c r="G376" s="64"/>
      <c r="H376" s="51"/>
      <c r="I376" s="75"/>
      <c r="J376" s="67"/>
      <c r="K376" s="65"/>
      <c r="L376" s="32"/>
      <c r="M376" s="37">
        <v>310820</v>
      </c>
      <c r="N376" s="44">
        <f t="shared" si="16"/>
        <v>142.70400000002701</v>
      </c>
      <c r="O376" s="68"/>
      <c r="P376" s="69" t="s">
        <v>35</v>
      </c>
      <c r="Q376" s="55">
        <f t="shared" ca="1" si="18"/>
        <v>314.488719</v>
      </c>
      <c r="R376" s="70">
        <f t="shared" si="19"/>
        <v>32</v>
      </c>
      <c r="S376" s="56"/>
      <c r="T376" s="56"/>
      <c r="U376" s="56"/>
      <c r="V376" s="73"/>
      <c r="W376" s="74"/>
      <c r="X376" s="74"/>
      <c r="Y376" s="74"/>
      <c r="Z376" s="74"/>
      <c r="AA376" s="74"/>
    </row>
    <row r="377" spans="1:27" s="33" customFormat="1" ht="14.25" x14ac:dyDescent="0.2">
      <c r="A377" s="38">
        <f t="shared" si="15"/>
        <v>40513</v>
      </c>
      <c r="B377" s="71">
        <v>310348.63199999998</v>
      </c>
      <c r="C377" s="72">
        <v>310769.48599999998</v>
      </c>
      <c r="D377" s="72">
        <v>309136.174</v>
      </c>
      <c r="E377" s="72">
        <v>305137.81</v>
      </c>
      <c r="F377" s="48">
        <f t="shared" si="17"/>
        <v>310858.22399999999</v>
      </c>
      <c r="G377" s="49">
        <f>AVERAGE(F375:F377)</f>
        <v>310674.5008333333</v>
      </c>
      <c r="H377" s="51">
        <f>+G377/1000</f>
        <v>310.6745008333333</v>
      </c>
      <c r="I377" s="67">
        <f>+H377/H365</f>
        <v>1.007405108236572</v>
      </c>
      <c r="J377" s="67">
        <f>+(I365+I353+I341+I329+I317)/5</f>
        <v>1.0092983822849173</v>
      </c>
      <c r="K377" s="65"/>
      <c r="L377" s="32"/>
      <c r="M377" s="37">
        <v>311020</v>
      </c>
      <c r="N377" s="44">
        <f t="shared" si="16"/>
        <v>161.77600000001257</v>
      </c>
      <c r="O377" s="68"/>
      <c r="P377" s="69" t="s">
        <v>36</v>
      </c>
      <c r="Q377" s="55">
        <f t="shared" ca="1" si="18"/>
        <v>315.092287</v>
      </c>
      <c r="R377" s="70">
        <f t="shared" si="19"/>
        <v>35</v>
      </c>
      <c r="S377" s="56"/>
      <c r="T377" s="56"/>
      <c r="U377" s="56"/>
      <c r="V377" s="73"/>
      <c r="W377" s="74"/>
      <c r="X377" s="74"/>
      <c r="Y377" s="74"/>
      <c r="Z377" s="74"/>
      <c r="AA377" s="74"/>
    </row>
    <row r="378" spans="1:27" s="33" customFormat="1" ht="14.25" x14ac:dyDescent="0.2">
      <c r="A378" s="38">
        <f t="shared" si="15"/>
        <v>40544</v>
      </c>
      <c r="B378" s="71">
        <v>310538.92300000001</v>
      </c>
      <c r="C378" s="71">
        <v>310946.962</v>
      </c>
      <c r="D378" s="71">
        <v>309321.43699999998</v>
      </c>
      <c r="E378" s="71">
        <v>305323.05</v>
      </c>
      <c r="F378" s="48">
        <f t="shared" si="17"/>
        <v>311022.50049999997</v>
      </c>
      <c r="G378" s="64"/>
      <c r="H378" s="51"/>
      <c r="I378" s="67"/>
      <c r="J378" s="67"/>
      <c r="K378" s="32"/>
      <c r="L378" s="32"/>
      <c r="M378" s="37">
        <v>311204</v>
      </c>
      <c r="N378" s="44">
        <f t="shared" si="16"/>
        <v>181.49950000003446</v>
      </c>
      <c r="O378" s="68">
        <f>O374+1</f>
        <v>2013</v>
      </c>
      <c r="P378" s="69" t="s">
        <v>33</v>
      </c>
      <c r="Q378" s="55">
        <f t="shared" ca="1" si="18"/>
        <v>315.53496699999999</v>
      </c>
      <c r="R378" s="70">
        <f t="shared" si="19"/>
        <v>38</v>
      </c>
      <c r="S378" s="56"/>
      <c r="T378" s="56"/>
      <c r="U378" s="56"/>
      <c r="V378" s="73"/>
      <c r="W378" s="74"/>
      <c r="X378" s="74"/>
      <c r="Y378" s="74"/>
      <c r="Z378" s="74"/>
      <c r="AA378" s="74"/>
    </row>
    <row r="379" spans="1:27" s="33" customFormat="1" ht="14.25" x14ac:dyDescent="0.2">
      <c r="A379" s="38">
        <f t="shared" si="15"/>
        <v>40575</v>
      </c>
      <c r="B379" s="71">
        <v>310693.489</v>
      </c>
      <c r="C379" s="71">
        <v>311098.03899999999</v>
      </c>
      <c r="D379" s="71">
        <v>309467.86700000003</v>
      </c>
      <c r="E379" s="71">
        <v>305469.45699999999</v>
      </c>
      <c r="F379" s="48">
        <f t="shared" si="17"/>
        <v>311173.27249999996</v>
      </c>
      <c r="G379" s="64"/>
      <c r="H379" s="51"/>
      <c r="I379" s="67"/>
      <c r="J379" s="67"/>
      <c r="K379" s="32"/>
      <c r="L379" s="32"/>
      <c r="M379" s="37">
        <v>311373</v>
      </c>
      <c r="N379" s="44">
        <f t="shared" si="16"/>
        <v>199.72750000003725</v>
      </c>
      <c r="O379" s="68"/>
      <c r="P379" s="69" t="s">
        <v>34</v>
      </c>
      <c r="Q379" s="55">
        <f t="shared" ca="1" si="18"/>
        <v>316.01593250000002</v>
      </c>
      <c r="R379" s="70">
        <f t="shared" si="19"/>
        <v>41</v>
      </c>
      <c r="S379" s="56"/>
      <c r="T379" s="56"/>
      <c r="U379" s="56"/>
      <c r="V379" s="73"/>
      <c r="W379" s="74"/>
      <c r="X379" s="74"/>
      <c r="Y379" s="74"/>
      <c r="Z379" s="74"/>
      <c r="AA379" s="74"/>
    </row>
    <row r="380" spans="1:27" s="33" customFormat="1" ht="14.25" x14ac:dyDescent="0.2">
      <c r="A380" s="38">
        <f t="shared" si="15"/>
        <v>40603</v>
      </c>
      <c r="B380" s="71">
        <v>310832.13699999999</v>
      </c>
      <c r="C380" s="71">
        <v>311248.50599999999</v>
      </c>
      <c r="D380" s="71">
        <v>309618.11300000001</v>
      </c>
      <c r="E380" s="71">
        <v>305619.68</v>
      </c>
      <c r="F380" s="48">
        <f t="shared" si="17"/>
        <v>311333.14399999997</v>
      </c>
      <c r="G380" s="49">
        <f>AVERAGE(F378:F380)</f>
        <v>311176.30566666665</v>
      </c>
      <c r="H380" s="51">
        <f>+G380/1000</f>
        <v>311.17630566666668</v>
      </c>
      <c r="I380" s="67">
        <f>+H380/H368</f>
        <v>1.0070999822006661</v>
      </c>
      <c r="J380" s="67">
        <f>+(I368+I356+I344+I332+I320)/5</f>
        <v>1.009266776921717</v>
      </c>
      <c r="K380" s="32"/>
      <c r="L380" s="32"/>
      <c r="M380" s="37">
        <v>311551</v>
      </c>
      <c r="N380" s="44">
        <f t="shared" si="16"/>
        <v>217.85600000002887</v>
      </c>
      <c r="O380" s="68"/>
      <c r="P380" s="69" t="s">
        <v>35</v>
      </c>
      <c r="Q380" s="55">
        <f t="shared" ca="1" si="18"/>
        <v>316.62653699999998</v>
      </c>
      <c r="R380" s="70">
        <f t="shared" si="19"/>
        <v>44</v>
      </c>
      <c r="S380" s="56"/>
      <c r="T380" s="56"/>
      <c r="U380" s="56"/>
      <c r="V380" s="73"/>
      <c r="W380" s="74"/>
      <c r="X380" s="74"/>
      <c r="Y380" s="74"/>
      <c r="Z380" s="74"/>
      <c r="AA380" s="74"/>
    </row>
    <row r="381" spans="1:27" s="33" customFormat="1" ht="14.25" x14ac:dyDescent="0.2">
      <c r="A381" s="38">
        <f t="shared" si="15"/>
        <v>40634</v>
      </c>
      <c r="B381" s="71">
        <v>311009.15500000003</v>
      </c>
      <c r="C381" s="71">
        <v>311417.78200000001</v>
      </c>
      <c r="D381" s="71">
        <v>309784.75599999999</v>
      </c>
      <c r="E381" s="71">
        <v>305786.3</v>
      </c>
      <c r="F381" s="48">
        <f t="shared" si="17"/>
        <v>311502.42249999999</v>
      </c>
      <c r="G381" s="64"/>
      <c r="H381" s="51"/>
      <c r="I381" s="67"/>
      <c r="J381" s="67"/>
      <c r="K381" s="32"/>
      <c r="L381" s="32"/>
      <c r="M381" s="37">
        <v>311740</v>
      </c>
      <c r="N381" s="44">
        <f t="shared" si="16"/>
        <v>237.57750000001397</v>
      </c>
      <c r="O381" s="68"/>
      <c r="P381" s="69" t="s">
        <v>36</v>
      </c>
      <c r="Q381" s="55">
        <f t="shared" ca="1" si="18"/>
        <v>317.24774650000001</v>
      </c>
      <c r="R381" s="70">
        <f t="shared" si="19"/>
        <v>47</v>
      </c>
      <c r="S381" s="56"/>
      <c r="T381" s="56"/>
      <c r="U381" s="56"/>
      <c r="V381" s="73"/>
      <c r="W381" s="74"/>
      <c r="X381" s="74"/>
      <c r="Y381" s="74"/>
      <c r="Z381" s="74"/>
      <c r="AA381" s="74"/>
    </row>
    <row r="382" spans="1:27" s="33" customFormat="1" ht="14.25" x14ac:dyDescent="0.2">
      <c r="A382" s="38">
        <f t="shared" si="15"/>
        <v>40664</v>
      </c>
      <c r="B382" s="71">
        <v>311183.46500000003</v>
      </c>
      <c r="C382" s="71">
        <v>311587.06300000002</v>
      </c>
      <c r="D382" s="71">
        <v>309957.29800000001</v>
      </c>
      <c r="E382" s="71">
        <v>305958.81900000002</v>
      </c>
      <c r="F382" s="48">
        <f t="shared" si="17"/>
        <v>311678.35550000001</v>
      </c>
      <c r="G382" s="64"/>
      <c r="H382" s="51"/>
      <c r="I382" s="67"/>
      <c r="J382" s="67"/>
      <c r="K382" s="32"/>
      <c r="L382" s="32"/>
      <c r="M382" s="37">
        <v>311935</v>
      </c>
      <c r="N382" s="44">
        <f t="shared" si="16"/>
        <v>256.64449999999488</v>
      </c>
      <c r="O382" s="68">
        <f>O378+1</f>
        <v>2014</v>
      </c>
      <c r="P382" s="69" t="s">
        <v>33</v>
      </c>
      <c r="Q382" s="55">
        <f t="shared" ca="1" si="18"/>
        <v>317.758152</v>
      </c>
      <c r="R382" s="70">
        <f t="shared" si="19"/>
        <v>50</v>
      </c>
      <c r="S382" s="56"/>
      <c r="T382" s="56"/>
      <c r="U382" s="56"/>
      <c r="V382" s="73"/>
      <c r="W382" s="74"/>
      <c r="X382" s="74"/>
      <c r="Y382" s="74"/>
      <c r="Z382" s="74"/>
      <c r="AA382" s="74"/>
    </row>
    <row r="383" spans="1:27" s="33" customFormat="1" ht="14.25" x14ac:dyDescent="0.2">
      <c r="A383" s="38">
        <f t="shared" si="15"/>
        <v>40695</v>
      </c>
      <c r="B383" s="71">
        <v>311351.19500000001</v>
      </c>
      <c r="C383" s="71">
        <v>311769.64799999999</v>
      </c>
      <c r="D383" s="71">
        <v>310135.63400000002</v>
      </c>
      <c r="E383" s="71">
        <v>306137.13199999998</v>
      </c>
      <c r="F383" s="48">
        <f t="shared" si="17"/>
        <v>311871.78099999996</v>
      </c>
      <c r="G383" s="49">
        <f>AVERAGE(F381:F383)</f>
        <v>311684.18633333332</v>
      </c>
      <c r="H383" s="51">
        <f>+G383/1000</f>
        <v>311.68418633333334</v>
      </c>
      <c r="I383" s="67">
        <f>+H383/H371</f>
        <v>1.0071879870920875</v>
      </c>
      <c r="J383" s="67">
        <f>+(I371+I359+I347+I335+I323)/5</f>
        <v>1.0091327626751954</v>
      </c>
      <c r="K383" s="32"/>
      <c r="L383" s="32"/>
      <c r="M383" s="37">
        <v>312147</v>
      </c>
      <c r="N383" s="44">
        <f t="shared" si="16"/>
        <v>275.21900000004098</v>
      </c>
      <c r="O383" s="68"/>
      <c r="P383" s="69" t="s">
        <v>34</v>
      </c>
      <c r="Q383" s="55">
        <f t="shared" ca="1" si="18"/>
        <v>318.28408949999999</v>
      </c>
      <c r="R383" s="70">
        <f t="shared" si="19"/>
        <v>53</v>
      </c>
      <c r="S383" s="56"/>
      <c r="T383" s="56"/>
      <c r="U383" s="56"/>
      <c r="V383" s="73"/>
      <c r="W383" s="74"/>
      <c r="X383" s="74"/>
      <c r="Y383" s="74"/>
      <c r="Z383" s="74"/>
      <c r="AA383" s="74"/>
    </row>
    <row r="384" spans="1:27" s="33" customFormat="1" ht="14.25" x14ac:dyDescent="0.2">
      <c r="A384" s="38">
        <f t="shared" si="15"/>
        <v>40725</v>
      </c>
      <c r="B384" s="71">
        <v>311556.87400000001</v>
      </c>
      <c r="C384" s="71">
        <v>311973.91399999999</v>
      </c>
      <c r="D384" s="71">
        <v>310339.22399999999</v>
      </c>
      <c r="E384" s="71">
        <v>306340.68699999998</v>
      </c>
      <c r="F384" s="48">
        <f t="shared" si="17"/>
        <v>312077.23600000003</v>
      </c>
      <c r="G384" s="64"/>
      <c r="H384" s="51"/>
      <c r="I384" s="67"/>
      <c r="J384" s="67"/>
      <c r="K384" s="32"/>
      <c r="L384" s="32"/>
      <c r="M384" s="37">
        <v>312372</v>
      </c>
      <c r="N384" s="44">
        <f t="shared" si="16"/>
        <v>294.76399999996647</v>
      </c>
      <c r="O384" s="68"/>
      <c r="P384" s="69" t="s">
        <v>35</v>
      </c>
      <c r="Q384" s="55">
        <f t="shared" ca="1" si="18"/>
        <v>318.92136550000004</v>
      </c>
      <c r="R384" s="70">
        <f t="shared" si="19"/>
        <v>56</v>
      </c>
      <c r="S384" s="56"/>
      <c r="T384" s="56"/>
      <c r="U384" s="56"/>
      <c r="V384" s="73"/>
      <c r="W384" s="74"/>
      <c r="X384" s="74"/>
      <c r="Y384" s="74"/>
      <c r="Z384" s="74"/>
      <c r="AA384" s="74"/>
    </row>
    <row r="385" spans="1:27" s="33" customFormat="1" ht="14.25" x14ac:dyDescent="0.2">
      <c r="A385" s="38">
        <f t="shared" si="15"/>
        <v>40756</v>
      </c>
      <c r="B385" s="71">
        <v>311764.49699999997</v>
      </c>
      <c r="C385" s="71">
        <v>312180.55800000002</v>
      </c>
      <c r="D385" s="71">
        <v>310548.58299999998</v>
      </c>
      <c r="E385" s="71">
        <v>306551.53700000001</v>
      </c>
      <c r="F385" s="48">
        <f t="shared" si="17"/>
        <v>312291.5955</v>
      </c>
      <c r="G385" s="64"/>
      <c r="H385" s="51"/>
      <c r="I385" s="67"/>
      <c r="J385" s="67"/>
      <c r="K385" s="32"/>
      <c r="L385" s="32"/>
      <c r="M385" s="37">
        <v>312605</v>
      </c>
      <c r="N385" s="44">
        <f t="shared" si="16"/>
        <v>313.40450000000419</v>
      </c>
      <c r="O385" s="68"/>
      <c r="P385" s="69" t="s">
        <v>36</v>
      </c>
      <c r="Q385" s="55">
        <f t="shared" ca="1" si="18"/>
        <v>319.561488</v>
      </c>
      <c r="R385" s="70">
        <f t="shared" si="19"/>
        <v>59</v>
      </c>
      <c r="S385" s="56"/>
      <c r="T385" s="56"/>
      <c r="U385" s="56"/>
      <c r="V385" s="73"/>
      <c r="W385" s="74"/>
      <c r="X385" s="74"/>
      <c r="Y385" s="74"/>
      <c r="Z385" s="74"/>
      <c r="AA385" s="74"/>
    </row>
    <row r="386" spans="1:27" s="33" customFormat="1" ht="14.25" x14ac:dyDescent="0.2">
      <c r="A386" s="38">
        <f t="shared" si="15"/>
        <v>40787</v>
      </c>
      <c r="B386" s="71">
        <v>311997.52899999998</v>
      </c>
      <c r="C386" s="71">
        <v>312402.63299999997</v>
      </c>
      <c r="D386" s="71">
        <v>310773.91200000001</v>
      </c>
      <c r="E386" s="71">
        <v>306778.35700000002</v>
      </c>
      <c r="F386" s="48">
        <f t="shared" si="17"/>
        <v>312509.31699999998</v>
      </c>
      <c r="G386" s="49">
        <f>AVERAGE(F384:F386)</f>
        <v>312292.71616666671</v>
      </c>
      <c r="H386" s="51">
        <f>+G386/1000</f>
        <v>312.29271616666671</v>
      </c>
      <c r="I386" s="67">
        <f>+H386/H374</f>
        <v>1.0071935643162597</v>
      </c>
      <c r="J386" s="67">
        <f>+(I374+I362+I350+I338+I326)/5</f>
        <v>1.009005766897183</v>
      </c>
      <c r="K386" s="32"/>
      <c r="L386" s="32"/>
      <c r="M386" s="37">
        <v>312842</v>
      </c>
      <c r="N386" s="44">
        <f t="shared" si="16"/>
        <v>332.68300000001909</v>
      </c>
      <c r="O386" s="68">
        <f>O382+1</f>
        <v>2015</v>
      </c>
      <c r="P386" s="69" t="s">
        <v>33</v>
      </c>
      <c r="Q386" s="55">
        <f t="shared" ca="1" si="18"/>
        <v>320.05342949999999</v>
      </c>
      <c r="R386" s="70">
        <f t="shared" si="19"/>
        <v>62</v>
      </c>
      <c r="S386" s="56"/>
      <c r="T386" s="56"/>
      <c r="U386" s="56"/>
      <c r="V386" s="73"/>
      <c r="W386" s="74"/>
      <c r="X386" s="74"/>
      <c r="Y386" s="74"/>
      <c r="Z386" s="74"/>
      <c r="AA386" s="74"/>
    </row>
    <row r="387" spans="1:27" s="33" customFormat="1" ht="14.25" x14ac:dyDescent="0.2">
      <c r="A387" s="38">
        <f t="shared" si="15"/>
        <v>40817</v>
      </c>
      <c r="B387" s="71">
        <v>312207.83600000001</v>
      </c>
      <c r="C387" s="72">
        <v>312616.00099999999</v>
      </c>
      <c r="D387" s="72">
        <v>310997.31</v>
      </c>
      <c r="E387" s="72">
        <v>307003.24599999998</v>
      </c>
      <c r="F387" s="48">
        <f t="shared" si="17"/>
        <v>312707.84499999997</v>
      </c>
      <c r="G387" s="64"/>
      <c r="H387" s="51"/>
      <c r="I387" s="67"/>
      <c r="J387" s="67"/>
      <c r="K387" s="32"/>
      <c r="L387" s="32"/>
      <c r="M387" s="37">
        <v>313060</v>
      </c>
      <c r="N387" s="44">
        <f t="shared" si="16"/>
        <v>352.15500000002794</v>
      </c>
      <c r="O387" s="68"/>
      <c r="P387" s="69" t="s">
        <v>34</v>
      </c>
      <c r="Q387" s="55">
        <f t="shared" ca="1" si="18"/>
        <v>320.57401800000002</v>
      </c>
      <c r="R387" s="70">
        <f t="shared" si="19"/>
        <v>65</v>
      </c>
      <c r="S387" s="56"/>
      <c r="T387" s="56"/>
      <c r="U387" s="56"/>
      <c r="V387" s="56"/>
      <c r="W387" s="74"/>
      <c r="X387" s="74"/>
      <c r="Y387" s="74"/>
      <c r="Z387" s="74"/>
      <c r="AA387" s="74"/>
    </row>
    <row r="388" spans="1:27" s="33" customFormat="1" ht="14.25" x14ac:dyDescent="0.2">
      <c r="A388" s="38">
        <f t="shared" si="15"/>
        <v>40848</v>
      </c>
      <c r="B388" s="76">
        <v>312397.25599999999</v>
      </c>
      <c r="C388" s="77">
        <v>312799.68900000001</v>
      </c>
      <c r="D388" s="72">
        <v>311180.96299999999</v>
      </c>
      <c r="E388" s="72">
        <v>307188.39</v>
      </c>
      <c r="F388" s="48">
        <f t="shared" si="17"/>
        <v>312888.94700000004</v>
      </c>
      <c r="G388" s="64"/>
      <c r="H388" s="51"/>
      <c r="I388" s="67"/>
      <c r="J388" s="67"/>
      <c r="K388" s="32"/>
      <c r="L388" s="32"/>
      <c r="M388" s="37">
        <v>313260</v>
      </c>
      <c r="N388" s="44">
        <f t="shared" si="16"/>
        <v>371.05299999995623</v>
      </c>
      <c r="O388" s="68"/>
      <c r="P388" s="69" t="s">
        <v>35</v>
      </c>
      <c r="Q388" s="55">
        <f t="shared" ca="1" si="18"/>
        <v>321.20470499999993</v>
      </c>
      <c r="R388" s="70">
        <f t="shared" si="19"/>
        <v>68</v>
      </c>
      <c r="S388" s="56"/>
      <c r="T388" s="56"/>
      <c r="U388" s="56"/>
      <c r="V388" s="56"/>
      <c r="W388" s="74"/>
      <c r="X388" s="74"/>
      <c r="Y388" s="74"/>
      <c r="Z388" s="74"/>
      <c r="AA388" s="74"/>
    </row>
    <row r="389" spans="1:27" s="33" customFormat="1" ht="14.25" x14ac:dyDescent="0.2">
      <c r="A389" s="38">
        <f t="shared" si="15"/>
        <v>40878</v>
      </c>
      <c r="B389" s="77">
        <v>312588.41600000003</v>
      </c>
      <c r="C389" s="77">
        <v>312978.20500000002</v>
      </c>
      <c r="D389" s="72">
        <v>311363.53000000003</v>
      </c>
      <c r="E389" s="72">
        <v>307372.44799999997</v>
      </c>
      <c r="F389" s="48">
        <f>IF(C389 &gt;0, AVERAGE(C389,C390), "")</f>
        <v>313064.10100000002</v>
      </c>
      <c r="G389" s="49">
        <f>AVERAGE(F387:F389)</f>
        <v>312886.96433333337</v>
      </c>
      <c r="H389" s="51">
        <f>+G389/1000</f>
        <v>312.88696433333337</v>
      </c>
      <c r="I389" s="67">
        <f>+H389/H377</f>
        <v>1.0071214840421905</v>
      </c>
      <c r="J389" s="67">
        <f>+(I377+I365+I353+I341+I329)/5</f>
        <v>1.0089097827017572</v>
      </c>
      <c r="K389" s="32"/>
      <c r="L389" s="32"/>
      <c r="M389" s="37">
        <v>313454</v>
      </c>
      <c r="N389" s="44">
        <f t="shared" si="16"/>
        <v>389.89899999997579</v>
      </c>
      <c r="O389" s="68"/>
      <c r="P389" s="69" t="s">
        <v>36</v>
      </c>
      <c r="Q389" s="55">
        <f t="shared" ca="1" si="18"/>
        <v>321.83371299999999</v>
      </c>
      <c r="R389" s="70">
        <f t="shared" si="19"/>
        <v>71</v>
      </c>
      <c r="S389" s="56"/>
      <c r="T389" s="56"/>
      <c r="U389" s="56"/>
      <c r="V389" s="56"/>
      <c r="W389" s="74"/>
      <c r="X389" s="74"/>
      <c r="Y389" s="74"/>
      <c r="Z389" s="74"/>
      <c r="AA389" s="74"/>
    </row>
    <row r="390" spans="1:27" s="33" customFormat="1" ht="14.25" x14ac:dyDescent="0.2">
      <c r="A390" s="38">
        <f t="shared" si="15"/>
        <v>40909</v>
      </c>
      <c r="B390" s="78">
        <v>312786.761</v>
      </c>
      <c r="C390" s="78">
        <v>313149.99699999997</v>
      </c>
      <c r="D390" s="78">
        <v>311551.43099999998</v>
      </c>
      <c r="E390" s="78">
        <v>307561.84000000003</v>
      </c>
      <c r="F390" s="48">
        <f>IF(C390 &gt;0, AVERAGE(C390,C391), "")</f>
        <v>313227.05849999998</v>
      </c>
      <c r="G390" s="64"/>
      <c r="H390" s="51"/>
      <c r="I390" s="67"/>
      <c r="J390" s="67"/>
      <c r="K390" s="32"/>
      <c r="L390" s="32"/>
      <c r="M390" s="37">
        <v>313636</v>
      </c>
      <c r="N390" s="44">
        <f t="shared" si="16"/>
        <v>408.94150000001537</v>
      </c>
      <c r="O390" s="68">
        <f>O386+1</f>
        <v>2016</v>
      </c>
      <c r="P390" s="69" t="s">
        <v>33</v>
      </c>
      <c r="Q390" s="55">
        <f t="shared" ca="1" si="18"/>
        <v>322.35319700000002</v>
      </c>
      <c r="R390" s="70">
        <f t="shared" si="19"/>
        <v>74</v>
      </c>
      <c r="S390" s="37"/>
      <c r="T390" s="37"/>
      <c r="U390" s="37"/>
      <c r="V390" s="73"/>
      <c r="W390" s="74"/>
      <c r="X390" s="74"/>
      <c r="Y390" s="74"/>
      <c r="Z390" s="74"/>
      <c r="AA390" s="74"/>
    </row>
    <row r="391" spans="1:27" s="33" customFormat="1" ht="14.25" x14ac:dyDescent="0.2">
      <c r="A391" s="38">
        <f t="shared" si="15"/>
        <v>40940</v>
      </c>
      <c r="B391" s="78">
        <v>312932.96299999999</v>
      </c>
      <c r="C391" s="78">
        <v>313304.12</v>
      </c>
      <c r="D391" s="78">
        <v>311705.63500000001</v>
      </c>
      <c r="E391" s="78">
        <v>307717.53499999997</v>
      </c>
      <c r="F391" s="48">
        <f t="shared" ref="F391:F454" si="20">IF(C391 &gt;0, AVERAGE(C391,C392), "")</f>
        <v>313383.47899999999</v>
      </c>
      <c r="G391" s="64"/>
      <c r="H391" s="51"/>
      <c r="I391" s="67"/>
      <c r="J391" s="67"/>
      <c r="K391" s="32"/>
      <c r="L391" s="32"/>
      <c r="M391" s="37">
        <v>313811</v>
      </c>
      <c r="N391" s="44">
        <f t="shared" si="16"/>
        <v>427.52100000000792</v>
      </c>
      <c r="O391" s="68"/>
      <c r="P391" s="69" t="s">
        <v>34</v>
      </c>
      <c r="Q391" s="55">
        <f t="shared" ca="1" si="18"/>
        <v>322.86701150000005</v>
      </c>
      <c r="R391" s="70">
        <f t="shared" si="19"/>
        <v>77</v>
      </c>
      <c r="S391" s="37"/>
      <c r="T391" s="37"/>
      <c r="U391" s="37"/>
      <c r="V391" s="73"/>
      <c r="W391" s="74"/>
      <c r="X391" s="74"/>
      <c r="Y391" s="74"/>
      <c r="Z391" s="74"/>
      <c r="AA391" s="74"/>
    </row>
    <row r="392" spans="1:27" s="33" customFormat="1" ht="14.25" x14ac:dyDescent="0.2">
      <c r="A392" s="38">
        <f t="shared" ref="A392:A455" si="21">IF(MONTH(A391)=12,DATE(YEAR(A391)+1,1,1),DATE(YEAR(A391),MONTH(A391)+1,1))</f>
        <v>40969</v>
      </c>
      <c r="B392" s="78">
        <v>313112.45799999998</v>
      </c>
      <c r="C392" s="78">
        <v>313462.83799999999</v>
      </c>
      <c r="D392" s="78">
        <v>311871.64399999997</v>
      </c>
      <c r="E392" s="78">
        <v>307885.03499999997</v>
      </c>
      <c r="F392" s="48">
        <f t="shared" si="20"/>
        <v>313545.88049999997</v>
      </c>
      <c r="G392" s="49">
        <f>AVERAGE(F390:F392)</f>
        <v>313385.47266666667</v>
      </c>
      <c r="H392" s="51">
        <f>+G392/1000</f>
        <v>313.38547266666666</v>
      </c>
      <c r="I392" s="67">
        <f>+H392/H380</f>
        <v>1.0070994062201075</v>
      </c>
      <c r="J392" s="67">
        <f>+(I380+I368+I356+I344+I332)/5</f>
        <v>1.0087968485736041</v>
      </c>
      <c r="K392" s="32"/>
      <c r="L392" s="32"/>
      <c r="M392" s="37">
        <v>313993</v>
      </c>
      <c r="N392" s="44">
        <f t="shared" si="16"/>
        <v>447.1195000000298</v>
      </c>
      <c r="O392" s="68"/>
      <c r="P392" s="69" t="s">
        <v>35</v>
      </c>
      <c r="Q392" s="55">
        <f t="shared" ca="1" si="18"/>
        <v>323.47271949999998</v>
      </c>
      <c r="R392" s="70">
        <f t="shared" si="19"/>
        <v>80</v>
      </c>
      <c r="S392" s="37"/>
      <c r="T392" s="37"/>
      <c r="U392" s="37"/>
      <c r="V392" s="37"/>
      <c r="W392" s="74"/>
      <c r="X392" s="74"/>
      <c r="Y392" s="74"/>
      <c r="Z392" s="74"/>
      <c r="AA392" s="74"/>
    </row>
    <row r="393" spans="1:27" s="33" customFormat="1" ht="14.25" x14ac:dyDescent="0.2">
      <c r="A393" s="38">
        <f t="shared" si="21"/>
        <v>41000</v>
      </c>
      <c r="B393" s="78">
        <v>313283.35200000001</v>
      </c>
      <c r="C393" s="78">
        <v>313628.92300000001</v>
      </c>
      <c r="D393" s="78">
        <v>312041.11700000003</v>
      </c>
      <c r="E393" s="78">
        <v>308055.99900000001</v>
      </c>
      <c r="F393" s="48">
        <f t="shared" si="20"/>
        <v>313709.78749999998</v>
      </c>
      <c r="G393" s="64"/>
      <c r="H393" s="51"/>
      <c r="I393" s="67"/>
      <c r="J393" s="67"/>
      <c r="K393" s="32"/>
      <c r="L393" s="32"/>
      <c r="M393" s="37">
        <v>314176</v>
      </c>
      <c r="N393" s="44">
        <f t="shared" ref="N393:N456" si="22">+IF(M393&gt;0, M393-F393, "")</f>
        <v>466.21250000002328</v>
      </c>
      <c r="O393" s="68"/>
      <c r="P393" s="69" t="s">
        <v>36</v>
      </c>
      <c r="Q393" s="55">
        <f t="shared" ca="1" si="18"/>
        <v>324.05212349999999</v>
      </c>
      <c r="R393" s="70">
        <f t="shared" si="19"/>
        <v>83</v>
      </c>
      <c r="S393" s="37"/>
      <c r="T393" s="37"/>
      <c r="U393" s="37"/>
      <c r="V393" s="37"/>
      <c r="W393" s="74"/>
      <c r="X393" s="74"/>
      <c r="Y393" s="74"/>
      <c r="Z393" s="74"/>
      <c r="AA393" s="74"/>
    </row>
    <row r="394" spans="1:27" s="33" customFormat="1" ht="14.25" x14ac:dyDescent="0.2">
      <c r="A394" s="38">
        <f t="shared" si="21"/>
        <v>41030</v>
      </c>
      <c r="B394" s="78">
        <v>313446.78100000002</v>
      </c>
      <c r="C394" s="78">
        <v>313790.652</v>
      </c>
      <c r="D394" s="78">
        <v>312210.33899999998</v>
      </c>
      <c r="E394" s="78">
        <v>308226.712</v>
      </c>
      <c r="F394" s="48">
        <f t="shared" si="20"/>
        <v>313883.34649999999</v>
      </c>
      <c r="G394" s="64"/>
      <c r="H394" s="51"/>
      <c r="I394" s="67"/>
      <c r="J394" s="67"/>
      <c r="K394" s="32"/>
      <c r="L394" s="32"/>
      <c r="M394" s="37">
        <v>314368</v>
      </c>
      <c r="N394" s="44">
        <f t="shared" si="22"/>
        <v>484.6535000000149</v>
      </c>
      <c r="O394" s="68">
        <f>O390+1</f>
        <v>2017</v>
      </c>
      <c r="P394" s="69" t="s">
        <v>33</v>
      </c>
      <c r="Q394" s="55">
        <f t="shared" ca="1" si="18"/>
        <v>324.49369150000001</v>
      </c>
      <c r="R394" s="70">
        <f t="shared" si="19"/>
        <v>86</v>
      </c>
      <c r="S394" s="37">
        <v>1</v>
      </c>
      <c r="T394" s="37"/>
      <c r="U394" s="37"/>
      <c r="V394" s="37"/>
      <c r="W394" s="74"/>
      <c r="X394" s="74"/>
      <c r="Y394" s="74"/>
      <c r="Z394" s="74"/>
      <c r="AA394" s="74"/>
    </row>
    <row r="395" spans="1:27" s="33" customFormat="1" ht="14.25" x14ac:dyDescent="0.2">
      <c r="A395" s="38">
        <f t="shared" si="21"/>
        <v>41061</v>
      </c>
      <c r="B395" s="79">
        <v>313634.39199999999</v>
      </c>
      <c r="C395" s="78">
        <v>313976.04100000003</v>
      </c>
      <c r="D395" s="80">
        <v>312397.94400000002</v>
      </c>
      <c r="E395" s="80">
        <v>308415.80800000002</v>
      </c>
      <c r="F395" s="48">
        <f t="shared" si="20"/>
        <v>314071.79950000002</v>
      </c>
      <c r="G395" s="49">
        <f>AVERAGE(F393:F395)</f>
        <v>313888.31116666668</v>
      </c>
      <c r="H395" s="51">
        <f>+G395/1000</f>
        <v>313.88831116666665</v>
      </c>
      <c r="I395" s="67">
        <f>+H395/H383</f>
        <v>1.0070716607706753</v>
      </c>
      <c r="J395" s="67">
        <f>+(I383+I371+I359+I347+I335)/5</f>
        <v>1.0086608186991741</v>
      </c>
      <c r="K395" s="32"/>
      <c r="L395" s="32"/>
      <c r="M395" s="37">
        <v>314576</v>
      </c>
      <c r="N395" s="44">
        <f t="shared" si="22"/>
        <v>504.20049999997718</v>
      </c>
      <c r="O395" s="68"/>
      <c r="P395" s="69" t="s">
        <v>34</v>
      </c>
      <c r="Q395" s="55">
        <f t="shared" ca="1" si="18"/>
        <v>324.944166</v>
      </c>
      <c r="R395" s="70">
        <f t="shared" si="19"/>
        <v>89</v>
      </c>
      <c r="S395" s="37">
        <v>1</v>
      </c>
      <c r="T395" s="37"/>
      <c r="U395" s="37"/>
      <c r="V395" s="37"/>
      <c r="W395" s="74"/>
      <c r="X395" s="74"/>
      <c r="Y395" s="74"/>
      <c r="Z395" s="74"/>
      <c r="AA395" s="74"/>
    </row>
    <row r="396" spans="1:27" s="33" customFormat="1" ht="14.25" x14ac:dyDescent="0.2">
      <c r="A396" s="38">
        <f t="shared" si="21"/>
        <v>41091</v>
      </c>
      <c r="B396" s="79">
        <v>313830.99</v>
      </c>
      <c r="C396" s="78">
        <v>314167.55800000002</v>
      </c>
      <c r="D396" s="80">
        <v>312590.83100000001</v>
      </c>
      <c r="E396" s="80">
        <v>308610.18900000001</v>
      </c>
      <c r="F396" s="48">
        <f t="shared" si="20"/>
        <v>314272.46950000001</v>
      </c>
      <c r="G396" s="64"/>
      <c r="H396" s="51"/>
      <c r="I396" s="67"/>
      <c r="J396" s="67"/>
      <c r="K396" s="32"/>
      <c r="L396" s="32"/>
      <c r="M396" s="37">
        <v>314796</v>
      </c>
      <c r="N396" s="44">
        <f>+IF(M396&gt;0, M396-F396, "")</f>
        <v>523.53049999999348</v>
      </c>
      <c r="O396" s="68"/>
      <c r="P396" s="69" t="s">
        <v>35</v>
      </c>
      <c r="Q396" s="55">
        <f t="shared" ca="1" si="18"/>
        <v>325.47587499999997</v>
      </c>
      <c r="R396" s="70">
        <f t="shared" si="19"/>
        <v>92</v>
      </c>
      <c r="S396" s="37">
        <v>1</v>
      </c>
      <c r="T396" s="37"/>
      <c r="U396" s="37"/>
      <c r="V396" s="37"/>
      <c r="W396" s="74"/>
      <c r="X396" s="74"/>
      <c r="Y396" s="74"/>
      <c r="Z396" s="74"/>
      <c r="AA396" s="74"/>
    </row>
    <row r="397" spans="1:27" s="33" customFormat="1" ht="14.25" x14ac:dyDescent="0.2">
      <c r="A397" s="38">
        <f t="shared" si="21"/>
        <v>41122</v>
      </c>
      <c r="B397" s="79">
        <v>314048.84899999999</v>
      </c>
      <c r="C397" s="78">
        <v>314377.38099999999</v>
      </c>
      <c r="D397" s="80">
        <v>312802.48300000001</v>
      </c>
      <c r="E397" s="80">
        <v>308824.32799999998</v>
      </c>
      <c r="F397" s="48">
        <f t="shared" si="20"/>
        <v>314488.71899999998</v>
      </c>
      <c r="G397" s="64"/>
      <c r="H397" s="51"/>
      <c r="I397" s="67"/>
      <c r="J397" s="67"/>
      <c r="K397" s="32"/>
      <c r="L397" s="32"/>
      <c r="M397" s="37">
        <v>315031</v>
      </c>
      <c r="N397" s="44">
        <f t="shared" si="22"/>
        <v>542.28100000001723</v>
      </c>
      <c r="O397" s="68"/>
      <c r="P397" s="69" t="s">
        <v>36</v>
      </c>
      <c r="Q397" s="55">
        <f t="shared" ca="1" si="18"/>
        <v>325.96779599999996</v>
      </c>
      <c r="R397" s="70">
        <f t="shared" si="19"/>
        <v>95</v>
      </c>
      <c r="S397" s="37">
        <v>1</v>
      </c>
      <c r="T397" s="37"/>
      <c r="U397" s="37"/>
      <c r="V397" s="37"/>
      <c r="W397" s="74"/>
      <c r="X397" s="74"/>
      <c r="Y397" s="74"/>
      <c r="Z397" s="74"/>
      <c r="AA397" s="74"/>
    </row>
    <row r="398" spans="1:27" s="33" customFormat="1" ht="14.25" x14ac:dyDescent="0.2">
      <c r="A398" s="38">
        <f t="shared" si="21"/>
        <v>41153</v>
      </c>
      <c r="B398" s="79">
        <v>314282.83899999998</v>
      </c>
      <c r="C398" s="79">
        <v>314600.05699999997</v>
      </c>
      <c r="D398" s="79">
        <v>313025.511</v>
      </c>
      <c r="E398" s="79">
        <v>309049.84299999999</v>
      </c>
      <c r="F398" s="48">
        <f t="shared" si="20"/>
        <v>314702.80649999995</v>
      </c>
      <c r="G398" s="49">
        <f>AVERAGE(F396:F398)</f>
        <v>314487.99833333329</v>
      </c>
      <c r="H398" s="51">
        <f>+G398/1000</f>
        <v>314.48799833333328</v>
      </c>
      <c r="I398" s="67">
        <f>+H398/H386</f>
        <v>1.0070295657023745</v>
      </c>
      <c r="J398" s="67">
        <f>+(I386+I374+I362+I350+I338)/5</f>
        <v>1.0085265812860513</v>
      </c>
      <c r="K398" s="32"/>
      <c r="L398" s="32"/>
      <c r="M398" s="37">
        <v>315264</v>
      </c>
      <c r="N398" s="44">
        <f t="shared" si="22"/>
        <v>561.19350000005215</v>
      </c>
      <c r="O398" s="68">
        <f>O394+1</f>
        <v>2018</v>
      </c>
      <c r="P398" s="69" t="s">
        <v>33</v>
      </c>
      <c r="Q398" s="55">
        <f t="shared" ca="1" si="18"/>
        <v>326.32303350000001</v>
      </c>
      <c r="R398" s="70">
        <f t="shared" si="19"/>
        <v>98</v>
      </c>
      <c r="S398" s="37"/>
      <c r="T398" s="37"/>
      <c r="U398" s="37"/>
      <c r="V398" s="37"/>
      <c r="W398" s="74"/>
      <c r="X398" s="74"/>
      <c r="Y398" s="74"/>
      <c r="Z398" s="74"/>
      <c r="AA398" s="74"/>
    </row>
    <row r="399" spans="1:27" s="33" customFormat="1" ht="14.25" x14ac:dyDescent="0.2">
      <c r="A399" s="38">
        <f t="shared" si="21"/>
        <v>41183</v>
      </c>
      <c r="B399" s="79">
        <v>314498.196</v>
      </c>
      <c r="C399" s="79">
        <v>314805.55599999998</v>
      </c>
      <c r="D399" s="79">
        <v>313235.94199999998</v>
      </c>
      <c r="E399" s="79">
        <v>309262.761</v>
      </c>
      <c r="F399" s="48">
        <f t="shared" si="20"/>
        <v>314904.63199999998</v>
      </c>
      <c r="G399" s="64"/>
      <c r="H399" s="51"/>
      <c r="I399" s="67"/>
      <c r="J399" s="67"/>
      <c r="K399" s="32"/>
      <c r="L399" s="32"/>
      <c r="M399" s="37">
        <v>315485</v>
      </c>
      <c r="N399" s="44">
        <f t="shared" si="22"/>
        <v>580.36800000001676</v>
      </c>
      <c r="O399" s="68"/>
      <c r="P399" s="69" t="s">
        <v>34</v>
      </c>
      <c r="Q399" s="55">
        <f t="shared" ca="1" si="18"/>
        <v>326.699274</v>
      </c>
      <c r="R399" s="70">
        <f t="shared" si="19"/>
        <v>101</v>
      </c>
      <c r="S399" s="37"/>
      <c r="T399" s="37"/>
      <c r="U399" s="37"/>
      <c r="V399" s="37"/>
      <c r="W399" s="74"/>
      <c r="X399" s="74"/>
      <c r="Y399" s="74"/>
      <c r="Z399" s="74"/>
      <c r="AA399" s="74"/>
    </row>
    <row r="400" spans="1:27" s="33" customFormat="1" ht="14.25" x14ac:dyDescent="0.2">
      <c r="A400" s="38">
        <f t="shared" si="21"/>
        <v>41214</v>
      </c>
      <c r="B400" s="79">
        <v>314695.11900000001</v>
      </c>
      <c r="C400" s="79">
        <v>315003.70799999998</v>
      </c>
      <c r="D400" s="79">
        <v>313439.84999999998</v>
      </c>
      <c r="E400" s="79">
        <v>309469.15600000002</v>
      </c>
      <c r="F400" s="48">
        <f t="shared" si="20"/>
        <v>315092.28700000001</v>
      </c>
      <c r="G400" s="64"/>
      <c r="H400" s="51"/>
      <c r="I400" s="67"/>
      <c r="J400" s="67"/>
      <c r="K400" s="32"/>
      <c r="L400" s="32"/>
      <c r="M400" s="37">
        <v>315692</v>
      </c>
      <c r="N400" s="44">
        <f t="shared" si="22"/>
        <v>599.71299999998882</v>
      </c>
      <c r="O400" s="68"/>
      <c r="P400" s="69" t="s">
        <v>35</v>
      </c>
      <c r="Q400" s="55">
        <f t="shared" ca="1" si="18"/>
        <v>327.16747999999995</v>
      </c>
      <c r="R400" s="70">
        <f t="shared" si="19"/>
        <v>104</v>
      </c>
      <c r="S400" s="37">
        <v>1</v>
      </c>
      <c r="T400" s="37"/>
      <c r="U400" s="37"/>
      <c r="V400" s="37"/>
      <c r="W400" s="74"/>
      <c r="X400" s="74"/>
      <c r="Y400" s="74"/>
      <c r="Z400" s="74"/>
      <c r="AA400" s="74"/>
    </row>
    <row r="401" spans="1:27" s="33" customFormat="1" ht="14.25" x14ac:dyDescent="0.2">
      <c r="A401" s="38">
        <f t="shared" si="21"/>
        <v>41244</v>
      </c>
      <c r="B401" s="78">
        <v>314872.48200000002</v>
      </c>
      <c r="C401" s="78">
        <v>315180.86599999998</v>
      </c>
      <c r="D401" s="80">
        <v>313622.00199999998</v>
      </c>
      <c r="E401" s="80">
        <v>309653.79499999998</v>
      </c>
      <c r="F401" s="48">
        <f t="shared" si="20"/>
        <v>315258.42099999997</v>
      </c>
      <c r="G401" s="49">
        <f>AVERAGE(F399:F401)</f>
        <v>315085.11333333334</v>
      </c>
      <c r="H401" s="51">
        <f>+G401/1000</f>
        <v>315.08511333333337</v>
      </c>
      <c r="I401" s="67">
        <f>+H401/H389</f>
        <v>1.0070253773744893</v>
      </c>
      <c r="J401" s="67">
        <f>+(I389+I377+I365+I353+I341)/5</f>
        <v>1.0084070759441004</v>
      </c>
      <c r="K401" s="32"/>
      <c r="L401" s="32"/>
      <c r="M401" s="37">
        <v>315877</v>
      </c>
      <c r="N401" s="44">
        <f t="shared" si="22"/>
        <v>618.57900000002701</v>
      </c>
      <c r="O401" s="68"/>
      <c r="P401" s="69" t="s">
        <v>36</v>
      </c>
      <c r="Q401" s="55">
        <f t="shared" ca="1" si="18"/>
        <v>327.60719749999998</v>
      </c>
      <c r="R401" s="70">
        <f t="shared" si="19"/>
        <v>107</v>
      </c>
      <c r="S401" s="37">
        <v>1</v>
      </c>
      <c r="T401" s="37"/>
      <c r="U401" s="37"/>
      <c r="V401" s="37"/>
      <c r="W401" s="74"/>
      <c r="X401" s="74"/>
      <c r="Y401" s="74"/>
      <c r="Z401" s="74"/>
      <c r="AA401" s="74"/>
    </row>
    <row r="402" spans="1:27" s="33" customFormat="1" ht="14.25" x14ac:dyDescent="0.2">
      <c r="A402" s="38">
        <f t="shared" si="21"/>
        <v>41275</v>
      </c>
      <c r="B402" s="79">
        <v>315035.86900000001</v>
      </c>
      <c r="C402" s="80">
        <v>315335.97600000002</v>
      </c>
      <c r="D402" s="80">
        <v>313791.26699999999</v>
      </c>
      <c r="E402" s="80">
        <v>309825.54700000002</v>
      </c>
      <c r="F402" s="48">
        <f t="shared" si="20"/>
        <v>315400.38450000004</v>
      </c>
      <c r="G402" s="64"/>
      <c r="H402" s="51"/>
      <c r="I402" s="43"/>
      <c r="J402" s="43"/>
      <c r="K402" s="32"/>
      <c r="M402" s="37">
        <v>316038</v>
      </c>
      <c r="N402" s="44">
        <f t="shared" si="22"/>
        <v>637.61549999995623</v>
      </c>
      <c r="O402" s="68">
        <f>O398+1</f>
        <v>2019</v>
      </c>
      <c r="P402" s="69" t="s">
        <v>33</v>
      </c>
      <c r="Q402" s="55">
        <f t="shared" ca="1" si="18"/>
        <v>327.92098849999996</v>
      </c>
      <c r="R402" s="70">
        <f t="shared" si="19"/>
        <v>110</v>
      </c>
      <c r="S402" s="37">
        <v>1</v>
      </c>
      <c r="T402" s="37"/>
      <c r="U402" s="37"/>
      <c r="V402" s="37"/>
      <c r="W402" s="74"/>
      <c r="X402" s="74"/>
      <c r="Y402" s="74"/>
      <c r="Z402" s="74"/>
    </row>
    <row r="403" spans="1:27" s="33" customFormat="1" ht="14.25" x14ac:dyDescent="0.2">
      <c r="A403" s="38">
        <f t="shared" si="21"/>
        <v>41306</v>
      </c>
      <c r="B403" s="79">
        <v>315160.29599999997</v>
      </c>
      <c r="C403" s="80">
        <v>315464.79300000001</v>
      </c>
      <c r="D403" s="80">
        <v>313918.55900000001</v>
      </c>
      <c r="E403" s="80">
        <v>309955.326</v>
      </c>
      <c r="F403" s="48">
        <f t="shared" si="20"/>
        <v>315534.967</v>
      </c>
      <c r="G403" s="64"/>
      <c r="H403" s="51"/>
      <c r="I403" s="43"/>
      <c r="J403" s="43"/>
      <c r="K403" s="32"/>
      <c r="M403" s="37">
        <v>316191</v>
      </c>
      <c r="N403" s="44">
        <f t="shared" si="22"/>
        <v>656.03299999999581</v>
      </c>
      <c r="O403" s="68"/>
      <c r="P403" s="69" t="s">
        <v>34</v>
      </c>
      <c r="Q403" s="55">
        <f t="shared" ca="1" si="18"/>
        <v>328.26659699999999</v>
      </c>
      <c r="R403" s="70">
        <f t="shared" si="19"/>
        <v>113</v>
      </c>
      <c r="S403" s="37">
        <v>1</v>
      </c>
      <c r="T403" s="37"/>
      <c r="U403" s="37"/>
      <c r="V403" s="37"/>
      <c r="W403" s="37"/>
      <c r="X403" s="37"/>
      <c r="Y403" s="37"/>
    </row>
    <row r="404" spans="1:27" s="33" customFormat="1" ht="14.25" x14ac:dyDescent="0.2">
      <c r="A404" s="38">
        <f t="shared" si="21"/>
        <v>41334</v>
      </c>
      <c r="B404" s="79">
        <v>315301.84499999997</v>
      </c>
      <c r="C404" s="80">
        <v>315605.141</v>
      </c>
      <c r="D404" s="80">
        <v>314056.95799999998</v>
      </c>
      <c r="E404" s="80">
        <v>310096.212</v>
      </c>
      <c r="F404" s="48">
        <f t="shared" si="20"/>
        <v>315682.08999999997</v>
      </c>
      <c r="G404" s="49">
        <f>AVERAGE(F402:F404)</f>
        <v>315539.14716666669</v>
      </c>
      <c r="H404" s="51">
        <f>+G404/1000</f>
        <v>315.53914716666668</v>
      </c>
      <c r="I404" s="67">
        <f>+H404/H392</f>
        <v>1.0068722856923582</v>
      </c>
      <c r="J404" s="67">
        <f>+(I392+I380+I368+I356+I344)/5</f>
        <v>1.0082871962362876</v>
      </c>
      <c r="K404" s="32"/>
      <c r="M404" s="37">
        <v>316357</v>
      </c>
      <c r="N404" s="44">
        <f t="shared" si="22"/>
        <v>674.9100000000326</v>
      </c>
      <c r="O404" s="68"/>
      <c r="P404" s="69" t="s">
        <v>35</v>
      </c>
      <c r="Q404" s="55">
        <f t="shared" ca="1" si="18"/>
        <v>328.73024950000001</v>
      </c>
      <c r="R404" s="70">
        <f t="shared" si="19"/>
        <v>116</v>
      </c>
      <c r="S404" s="37">
        <v>1</v>
      </c>
      <c r="T404" s="37"/>
      <c r="U404" s="37"/>
      <c r="V404" s="37"/>
      <c r="W404" s="37"/>
      <c r="X404" s="37"/>
      <c r="Y404" s="37"/>
    </row>
    <row r="405" spans="1:27" s="33" customFormat="1" ht="14.25" x14ac:dyDescent="0.2">
      <c r="A405" s="38">
        <f t="shared" si="21"/>
        <v>41365</v>
      </c>
      <c r="B405" s="79">
        <v>315464.179</v>
      </c>
      <c r="C405" s="80">
        <v>315759.03899999999</v>
      </c>
      <c r="D405" s="80">
        <v>314212.23300000001</v>
      </c>
      <c r="E405" s="80">
        <v>310253.97399999999</v>
      </c>
      <c r="F405" s="48">
        <f t="shared" si="20"/>
        <v>315841.07199999999</v>
      </c>
      <c r="G405" s="64"/>
      <c r="H405" s="51"/>
      <c r="I405" s="67"/>
      <c r="J405" s="67"/>
      <c r="K405" s="32"/>
      <c r="M405" s="37">
        <v>316535</v>
      </c>
      <c r="N405" s="44">
        <f t="shared" si="22"/>
        <v>693.92800000001444</v>
      </c>
      <c r="O405" s="68"/>
      <c r="P405" s="69" t="s">
        <v>36</v>
      </c>
      <c r="Q405" s="55">
        <f t="shared" ca="1" si="18"/>
        <v>329.19146400000005</v>
      </c>
      <c r="R405" s="70">
        <f t="shared" si="19"/>
        <v>119</v>
      </c>
      <c r="S405" s="37"/>
      <c r="T405" s="37"/>
      <c r="U405" s="37"/>
      <c r="V405" s="37"/>
      <c r="W405" s="37"/>
      <c r="X405" s="37"/>
      <c r="Y405" s="37"/>
    </row>
    <row r="406" spans="1:27" s="33" customFormat="1" ht="14.25" x14ac:dyDescent="0.2">
      <c r="A406" s="38">
        <f t="shared" si="21"/>
        <v>41395</v>
      </c>
      <c r="B406" s="79">
        <v>315607.82500000001</v>
      </c>
      <c r="C406" s="80">
        <v>315923.10499999998</v>
      </c>
      <c r="D406" s="80">
        <v>314375.799</v>
      </c>
      <c r="E406" s="80">
        <v>310420.027</v>
      </c>
      <c r="F406" s="48">
        <f t="shared" si="20"/>
        <v>316015.9325</v>
      </c>
      <c r="G406" s="64"/>
      <c r="H406" s="51"/>
      <c r="I406" s="67"/>
      <c r="J406" s="67"/>
      <c r="K406" s="32"/>
      <c r="M406" s="37">
        <v>316729</v>
      </c>
      <c r="N406" s="44">
        <f t="shared" si="22"/>
        <v>713.06750000000466</v>
      </c>
      <c r="O406" s="68">
        <v>2010</v>
      </c>
      <c r="P406" s="69" t="s">
        <v>33</v>
      </c>
      <c r="Q406" s="55">
        <f t="shared" ca="1" si="18"/>
        <v>329.526747</v>
      </c>
      <c r="R406" s="70">
        <f>R405+3</f>
        <v>122</v>
      </c>
      <c r="S406" s="37"/>
      <c r="T406" s="37"/>
      <c r="U406" s="37"/>
      <c r="V406" s="37"/>
      <c r="W406" s="37"/>
      <c r="X406" s="37"/>
      <c r="Y406" s="37"/>
    </row>
    <row r="407" spans="1:27" s="33" customFormat="1" ht="14.25" x14ac:dyDescent="0.2">
      <c r="A407" s="38">
        <f t="shared" si="21"/>
        <v>41426</v>
      </c>
      <c r="B407" s="79">
        <v>315806.90999999997</v>
      </c>
      <c r="C407" s="80">
        <v>316108.76</v>
      </c>
      <c r="D407" s="80">
        <v>314560.53399999999</v>
      </c>
      <c r="E407" s="80">
        <v>310607.24900000001</v>
      </c>
      <c r="F407" s="48">
        <f t="shared" si="20"/>
        <v>316201.76300000004</v>
      </c>
      <c r="G407" s="49">
        <f>AVERAGE(F405:F407)</f>
        <v>316019.58916666667</v>
      </c>
      <c r="H407" s="51">
        <f>+G407/1000</f>
        <v>316.01958916666666</v>
      </c>
      <c r="I407" s="67">
        <f>+H407/H395</f>
        <v>1.0067899247094561</v>
      </c>
      <c r="J407" s="67">
        <f>+(I395+I383+I371+I359+I347)/5</f>
        <v>1.008148049957144</v>
      </c>
      <c r="K407" s="32"/>
      <c r="M407" s="37">
        <v>316934</v>
      </c>
      <c r="N407" s="44">
        <f t="shared" si="22"/>
        <v>732.23699999996461</v>
      </c>
      <c r="O407" s="68"/>
      <c r="P407" s="69" t="s">
        <v>34</v>
      </c>
      <c r="Q407" s="55">
        <f t="shared" ca="1" si="18"/>
        <v>331.75146999999998</v>
      </c>
      <c r="R407" s="70">
        <f t="shared" si="19"/>
        <v>125</v>
      </c>
      <c r="S407" s="37"/>
      <c r="T407" s="37"/>
      <c r="U407" s="37"/>
      <c r="V407" s="37"/>
      <c r="W407" s="37"/>
      <c r="X407" s="37"/>
      <c r="Y407" s="37"/>
    </row>
    <row r="408" spans="1:27" s="33" customFormat="1" ht="14.25" x14ac:dyDescent="0.2">
      <c r="A408" s="38">
        <f t="shared" si="21"/>
        <v>41456</v>
      </c>
      <c r="B408" s="79">
        <v>315993.71500000003</v>
      </c>
      <c r="C408" s="80">
        <v>316294.766</v>
      </c>
      <c r="D408" s="80">
        <v>314751.147</v>
      </c>
      <c r="E408" s="80">
        <v>310800.33899999998</v>
      </c>
      <c r="F408" s="48">
        <f t="shared" si="20"/>
        <v>316404.64850000001</v>
      </c>
      <c r="G408" s="81"/>
      <c r="H408" s="82"/>
      <c r="I408" s="67"/>
      <c r="J408" s="67"/>
      <c r="K408" s="32"/>
      <c r="M408" s="37">
        <v>317156</v>
      </c>
      <c r="N408" s="44">
        <f t="shared" si="22"/>
        <v>751.35149999998976</v>
      </c>
      <c r="O408" s="68"/>
      <c r="P408" s="69" t="s">
        <v>35</v>
      </c>
      <c r="Q408" s="55">
        <f t="shared" ca="1" si="18"/>
        <v>331.93610849999999</v>
      </c>
      <c r="R408" s="70">
        <f t="shared" si="19"/>
        <v>128</v>
      </c>
      <c r="S408" s="37"/>
      <c r="T408" s="37"/>
      <c r="U408" s="37"/>
      <c r="V408" s="37"/>
      <c r="W408" s="37"/>
      <c r="X408" s="37"/>
      <c r="Y408" s="37"/>
    </row>
    <row r="409" spans="1:27" s="33" customFormat="1" ht="14.25" x14ac:dyDescent="0.2">
      <c r="A409" s="38">
        <f t="shared" si="21"/>
        <v>41487</v>
      </c>
      <c r="B409" s="79">
        <v>316202.22200000001</v>
      </c>
      <c r="C409" s="80">
        <v>316514.53100000002</v>
      </c>
      <c r="D409" s="80">
        <v>314970.36099999998</v>
      </c>
      <c r="E409" s="80">
        <v>311019.31900000002</v>
      </c>
      <c r="F409" s="48">
        <f t="shared" si="20"/>
        <v>316626.53700000001</v>
      </c>
      <c r="G409" s="81"/>
      <c r="H409" s="82"/>
      <c r="I409" s="67"/>
      <c r="J409" s="67"/>
      <c r="K409" s="32"/>
      <c r="M409" s="37">
        <v>317397</v>
      </c>
      <c r="N409" s="44">
        <f t="shared" si="22"/>
        <v>770.46299999998882</v>
      </c>
      <c r="O409" s="68"/>
      <c r="P409" s="69" t="s">
        <v>36</v>
      </c>
      <c r="Q409" s="55">
        <f t="shared" ca="1" si="18"/>
        <v>332.12930849999998</v>
      </c>
      <c r="R409" s="70">
        <f t="shared" si="19"/>
        <v>131</v>
      </c>
      <c r="S409" s="37"/>
      <c r="T409" s="37"/>
      <c r="U409" s="37"/>
      <c r="V409" s="37"/>
      <c r="W409" s="37"/>
      <c r="X409" s="37"/>
      <c r="Y409" s="37"/>
    </row>
    <row r="410" spans="1:27" s="33" customFormat="1" ht="14.25" x14ac:dyDescent="0.2">
      <c r="A410" s="38">
        <f t="shared" si="21"/>
        <v>41518</v>
      </c>
      <c r="B410" s="79">
        <v>316433.402</v>
      </c>
      <c r="C410" s="80">
        <v>316738.54300000001</v>
      </c>
      <c r="D410" s="80">
        <v>315195.92</v>
      </c>
      <c r="E410" s="80">
        <v>311244.64399999997</v>
      </c>
      <c r="F410" s="48">
        <f t="shared" si="20"/>
        <v>316845.72400000005</v>
      </c>
      <c r="G410" s="81">
        <f>AVERAGE(F408:F410)</f>
        <v>316625.63650000002</v>
      </c>
      <c r="H410" s="82">
        <f>+H398*I398</f>
        <v>316.69871238022569</v>
      </c>
      <c r="I410" s="67">
        <f>+H410/H398</f>
        <v>1.0070295657023745</v>
      </c>
      <c r="J410" s="67">
        <f>+(I398+I386+I374+I362+I350)/5</f>
        <v>1.0080063078216306</v>
      </c>
      <c r="K410" s="32"/>
      <c r="M410" s="37">
        <v>317635</v>
      </c>
      <c r="N410" s="44">
        <f t="shared" si="22"/>
        <v>789.27599999995437</v>
      </c>
      <c r="O410" s="68"/>
      <c r="P410" s="69" t="s">
        <v>33</v>
      </c>
      <c r="Q410" s="55">
        <f t="shared" ca="1" si="18"/>
        <v>332.03419350000007</v>
      </c>
      <c r="R410" s="70">
        <f t="shared" si="19"/>
        <v>134</v>
      </c>
      <c r="S410" s="37"/>
      <c r="T410" s="37"/>
      <c r="U410" s="37"/>
      <c r="V410" s="37"/>
      <c r="W410" s="37"/>
      <c r="X410" s="37"/>
      <c r="Y410" s="37"/>
    </row>
    <row r="411" spans="1:27" s="33" customFormat="1" ht="14.25" x14ac:dyDescent="0.2">
      <c r="A411" s="38">
        <f t="shared" si="21"/>
        <v>41548</v>
      </c>
      <c r="B411" s="79">
        <v>316656.65100000001</v>
      </c>
      <c r="C411" s="80">
        <v>316952.90500000003</v>
      </c>
      <c r="D411" s="80">
        <v>315414.94799999997</v>
      </c>
      <c r="E411" s="80">
        <v>311463.43800000002</v>
      </c>
      <c r="F411" s="48">
        <f t="shared" si="20"/>
        <v>317054.89049999998</v>
      </c>
      <c r="G411" s="81"/>
      <c r="H411" s="82"/>
      <c r="I411" s="67"/>
      <c r="J411" s="67"/>
      <c r="K411" s="32"/>
      <c r="M411" s="37">
        <v>317864</v>
      </c>
      <c r="N411" s="44">
        <f t="shared" si="22"/>
        <v>809.10950000002049</v>
      </c>
      <c r="O411" s="68"/>
      <c r="P411" s="69" t="s">
        <v>34</v>
      </c>
      <c r="Q411" s="50"/>
      <c r="R411" s="70">
        <f t="shared" si="19"/>
        <v>137</v>
      </c>
      <c r="S411" s="37"/>
      <c r="T411" s="37"/>
      <c r="U411" s="37"/>
      <c r="V411" s="37"/>
      <c r="W411" s="37"/>
      <c r="X411" s="37"/>
      <c r="Y411" s="37"/>
    </row>
    <row r="412" spans="1:27" s="33" customFormat="1" ht="14.25" x14ac:dyDescent="0.2">
      <c r="A412" s="38">
        <f t="shared" si="21"/>
        <v>41579</v>
      </c>
      <c r="B412" s="79">
        <v>316876.27399999998</v>
      </c>
      <c r="C412" s="80">
        <v>317156.87599999999</v>
      </c>
      <c r="D412" s="80">
        <v>315624.67599999998</v>
      </c>
      <c r="E412" s="80">
        <v>311672.93199999997</v>
      </c>
      <c r="F412" s="48">
        <f t="shared" si="20"/>
        <v>317247.74650000001</v>
      </c>
      <c r="G412" s="81"/>
      <c r="H412" s="82"/>
      <c r="I412" s="67"/>
      <c r="J412" s="67"/>
      <c r="K412" s="32"/>
      <c r="M412" s="37">
        <v>318076</v>
      </c>
      <c r="N412" s="44">
        <f t="shared" si="22"/>
        <v>828.25349999999162</v>
      </c>
      <c r="O412" s="68"/>
      <c r="P412" s="69" t="s">
        <v>35</v>
      </c>
      <c r="Q412" s="50"/>
      <c r="R412" s="70">
        <f t="shared" si="19"/>
        <v>140</v>
      </c>
      <c r="S412" s="37"/>
      <c r="T412" s="37"/>
      <c r="U412" s="37"/>
      <c r="V412" s="37"/>
      <c r="W412" s="37"/>
      <c r="X412" s="37"/>
      <c r="Y412" s="37"/>
    </row>
    <row r="413" spans="1:27" s="33" customFormat="1" ht="14.25" x14ac:dyDescent="0.2">
      <c r="A413" s="38">
        <f t="shared" si="21"/>
        <v>41609</v>
      </c>
      <c r="B413" s="79">
        <v>317055.63799999998</v>
      </c>
      <c r="C413" s="80">
        <v>317338.61700000003</v>
      </c>
      <c r="D413" s="80">
        <v>315811.65899999999</v>
      </c>
      <c r="E413" s="80">
        <v>311859.68099999998</v>
      </c>
      <c r="F413" s="48">
        <f t="shared" si="20"/>
        <v>317428.91150000005</v>
      </c>
      <c r="G413" s="81">
        <f>AVERAGE(F411:F413)</f>
        <v>317243.84950000001</v>
      </c>
      <c r="H413" s="82">
        <f>+H401*I401</f>
        <v>317.29870515958373</v>
      </c>
      <c r="I413" s="67">
        <f>+H413/H401</f>
        <v>1.0070253773744893</v>
      </c>
      <c r="J413" s="67">
        <f>+(I401+I389+I377+I365+I353)/5</f>
        <v>1.0078905400115274</v>
      </c>
      <c r="K413" s="32"/>
      <c r="M413" s="37">
        <v>318276</v>
      </c>
      <c r="N413" s="44">
        <f t="shared" si="22"/>
        <v>847.08849999995437</v>
      </c>
      <c r="O413" s="68"/>
      <c r="P413" s="69" t="s">
        <v>36</v>
      </c>
      <c r="Q413" s="50"/>
      <c r="R413" s="70">
        <f t="shared" si="19"/>
        <v>143</v>
      </c>
      <c r="S413" s="37"/>
      <c r="T413" s="37"/>
      <c r="U413" s="37"/>
      <c r="V413" s="37"/>
      <c r="W413" s="37"/>
      <c r="X413" s="37"/>
      <c r="Y413" s="37"/>
    </row>
    <row r="414" spans="1:27" s="33" customFormat="1" ht="14.25" x14ac:dyDescent="0.2">
      <c r="A414" s="38">
        <f t="shared" si="21"/>
        <v>41640</v>
      </c>
      <c r="B414" s="79">
        <v>317243.47200000001</v>
      </c>
      <c r="C414" s="80">
        <v>317519.20600000001</v>
      </c>
      <c r="D414" s="80">
        <v>316003.38900000002</v>
      </c>
      <c r="E414" s="80">
        <v>312051.17700000003</v>
      </c>
      <c r="F414" s="48">
        <f t="shared" si="20"/>
        <v>317598.29500000004</v>
      </c>
      <c r="G414" s="81"/>
      <c r="H414" s="82"/>
      <c r="I414" s="67"/>
      <c r="J414" s="67"/>
      <c r="K414" s="32"/>
      <c r="M414" s="37">
        <v>318464</v>
      </c>
      <c r="N414" s="44">
        <f t="shared" si="22"/>
        <v>865.70499999995809</v>
      </c>
      <c r="O414" s="68"/>
      <c r="P414" s="69" t="s">
        <v>33</v>
      </c>
      <c r="Q414" s="50"/>
      <c r="R414" s="70">
        <f t="shared" si="19"/>
        <v>146</v>
      </c>
      <c r="S414" s="37"/>
      <c r="T414" s="37"/>
      <c r="U414" s="37"/>
      <c r="V414" s="37"/>
      <c r="W414" s="37"/>
      <c r="X414" s="37"/>
      <c r="Y414" s="37"/>
    </row>
    <row r="415" spans="1:27" s="33" customFormat="1" ht="14.25" x14ac:dyDescent="0.2">
      <c r="A415" s="38">
        <f t="shared" si="21"/>
        <v>41671</v>
      </c>
      <c r="B415" s="79">
        <v>317408.98700000002</v>
      </c>
      <c r="C415" s="80">
        <v>317677.38400000002</v>
      </c>
      <c r="D415" s="80">
        <v>316161.70899999997</v>
      </c>
      <c r="E415" s="80">
        <v>312209.26299999998</v>
      </c>
      <c r="F415" s="48">
        <f t="shared" si="20"/>
        <v>317758.152</v>
      </c>
      <c r="G415" s="81"/>
      <c r="H415" s="82"/>
      <c r="I415" s="67"/>
      <c r="J415" s="67"/>
      <c r="K415" s="32"/>
      <c r="M415" s="37">
        <v>318642</v>
      </c>
      <c r="N415" s="44">
        <f t="shared" si="22"/>
        <v>883.84799999999814</v>
      </c>
      <c r="O415" s="68"/>
      <c r="P415" s="69" t="s">
        <v>34</v>
      </c>
      <c r="Q415" s="50"/>
      <c r="R415" s="70">
        <f t="shared" si="19"/>
        <v>149</v>
      </c>
      <c r="S415" s="37"/>
      <c r="T415" s="37"/>
      <c r="U415" s="37"/>
      <c r="V415" s="37"/>
      <c r="W415" s="37"/>
      <c r="X415" s="37"/>
      <c r="Y415" s="37"/>
    </row>
    <row r="416" spans="1:27" s="33" customFormat="1" ht="14.25" x14ac:dyDescent="0.2">
      <c r="A416" s="38">
        <f t="shared" si="21"/>
        <v>41699</v>
      </c>
      <c r="B416" s="78">
        <v>317564.03399999999</v>
      </c>
      <c r="C416" s="80">
        <v>317838.92</v>
      </c>
      <c r="D416" s="80">
        <v>316325.75</v>
      </c>
      <c r="E416" s="80">
        <v>312373.07</v>
      </c>
      <c r="F416" s="48">
        <f t="shared" si="20"/>
        <v>317924.03700000001</v>
      </c>
      <c r="G416" s="81">
        <f>AVERAGE(F414:F416)</f>
        <v>317760.16133333335</v>
      </c>
      <c r="H416" s="82">
        <f>+H404*I404</f>
        <v>317.70762233311905</v>
      </c>
      <c r="I416" s="67">
        <f>+H416/H404</f>
        <v>1.0068722856923582</v>
      </c>
      <c r="J416" s="67">
        <f>+(I404+I392+I380+I368+I356)/5</f>
        <v>1.0077436849603283</v>
      </c>
      <c r="K416" s="32"/>
      <c r="M416" s="37">
        <v>318827</v>
      </c>
      <c r="N416" s="44">
        <f t="shared" si="22"/>
        <v>902.96299999998882</v>
      </c>
      <c r="O416" s="68"/>
      <c r="P416" s="69" t="s">
        <v>35</v>
      </c>
      <c r="Q416" s="50"/>
      <c r="R416" s="70">
        <f t="shared" si="19"/>
        <v>152</v>
      </c>
      <c r="S416" s="37"/>
      <c r="T416" s="37"/>
      <c r="U416" s="37"/>
      <c r="V416" s="37"/>
      <c r="W416" s="37"/>
      <c r="X416" s="37"/>
      <c r="Y416" s="37"/>
    </row>
    <row r="417" spans="1:25" s="33" customFormat="1" ht="14.25" x14ac:dyDescent="0.2">
      <c r="A417" s="38">
        <f t="shared" si="21"/>
        <v>41730</v>
      </c>
      <c r="B417" s="78">
        <v>317730.42</v>
      </c>
      <c r="C417" s="80">
        <v>318009.15399999998</v>
      </c>
      <c r="D417" s="80">
        <v>316498.89899999998</v>
      </c>
      <c r="E417" s="80">
        <v>312545.98499999999</v>
      </c>
      <c r="F417" s="48">
        <f t="shared" si="20"/>
        <v>318098.40599999996</v>
      </c>
      <c r="G417" s="81"/>
      <c r="H417" s="82"/>
      <c r="I417" s="67"/>
      <c r="J417" s="67"/>
      <c r="K417" s="32"/>
      <c r="M417" s="37">
        <v>319020</v>
      </c>
      <c r="N417" s="44">
        <f t="shared" si="22"/>
        <v>921.59400000004098</v>
      </c>
      <c r="O417" s="68"/>
      <c r="P417" s="69" t="s">
        <v>36</v>
      </c>
      <c r="Q417" s="50"/>
      <c r="R417" s="70">
        <f t="shared" si="19"/>
        <v>155</v>
      </c>
      <c r="S417" s="37"/>
      <c r="T417" s="37"/>
      <c r="U417" s="37"/>
      <c r="V417" s="37"/>
      <c r="W417" s="37"/>
      <c r="X417" s="37"/>
      <c r="Y417" s="37"/>
    </row>
    <row r="418" spans="1:25" s="33" customFormat="1" ht="14.25" x14ac:dyDescent="0.2">
      <c r="A418" s="38">
        <f t="shared" si="21"/>
        <v>41760</v>
      </c>
      <c r="B418" s="78">
        <v>317914.973</v>
      </c>
      <c r="C418" s="80">
        <v>318187.658</v>
      </c>
      <c r="D418" s="80">
        <v>316680.34299999999</v>
      </c>
      <c r="E418" s="80">
        <v>312727.19500000001</v>
      </c>
      <c r="F418" s="48">
        <f t="shared" si="20"/>
        <v>318284.0895</v>
      </c>
      <c r="G418" s="81"/>
      <c r="H418" s="82"/>
      <c r="I418" s="67"/>
      <c r="J418" s="67"/>
      <c r="K418" s="32"/>
      <c r="M418" s="37">
        <v>319225</v>
      </c>
      <c r="N418" s="44">
        <f t="shared" si="22"/>
        <v>940.91049999999814</v>
      </c>
      <c r="O418" s="68"/>
      <c r="P418" s="69" t="s">
        <v>33</v>
      </c>
      <c r="Q418" s="50"/>
      <c r="R418" s="70">
        <f t="shared" si="19"/>
        <v>158</v>
      </c>
      <c r="S418" s="37"/>
      <c r="T418" s="37"/>
      <c r="U418" s="37"/>
      <c r="V418" s="37"/>
      <c r="W418" s="37"/>
      <c r="X418" s="37"/>
      <c r="Y418" s="37"/>
    </row>
    <row r="419" spans="1:25" s="33" customFormat="1" ht="14.25" x14ac:dyDescent="0.2">
      <c r="A419" s="38">
        <f t="shared" si="21"/>
        <v>41791</v>
      </c>
      <c r="B419" s="78">
        <v>318105.76</v>
      </c>
      <c r="C419" s="80">
        <v>318380.52100000001</v>
      </c>
      <c r="D419" s="80">
        <v>316874.44</v>
      </c>
      <c r="E419" s="80">
        <v>312921.05800000002</v>
      </c>
      <c r="F419" s="48">
        <f t="shared" si="20"/>
        <v>318478.73800000001</v>
      </c>
      <c r="G419" s="81">
        <f>AVERAGE(F417:F419)</f>
        <v>318287.07783333334</v>
      </c>
      <c r="H419" s="82">
        <f>+H407*I407</f>
        <v>318.16533838382156</v>
      </c>
      <c r="I419" s="67">
        <f>+H419/H407</f>
        <v>1.0067899247094561</v>
      </c>
      <c r="J419" s="67">
        <f>+(I407+I395+I383+I371+I359)/5</f>
        <v>1.007600421961526</v>
      </c>
      <c r="K419" s="32"/>
      <c r="M419" s="37">
        <v>319438</v>
      </c>
      <c r="N419" s="44">
        <f t="shared" si="22"/>
        <v>959.26199999998789</v>
      </c>
      <c r="O419" s="68"/>
      <c r="P419" s="69" t="s">
        <v>34</v>
      </c>
      <c r="Q419" s="50"/>
      <c r="R419" s="70">
        <f t="shared" si="19"/>
        <v>161</v>
      </c>
      <c r="S419" s="37"/>
      <c r="T419" s="37"/>
      <c r="U419" s="37"/>
      <c r="V419" s="37"/>
      <c r="W419" s="37"/>
      <c r="X419" s="37"/>
      <c r="Y419" s="37"/>
    </row>
    <row r="420" spans="1:25" s="33" customFormat="1" ht="14.25" x14ac:dyDescent="0.2">
      <c r="A420" s="38">
        <f t="shared" si="21"/>
        <v>41821</v>
      </c>
      <c r="B420" s="79">
        <v>318301.00799999997</v>
      </c>
      <c r="C420" s="80">
        <v>318576.95500000002</v>
      </c>
      <c r="D420" s="80">
        <v>317075.07699999999</v>
      </c>
      <c r="E420" s="80">
        <v>313121.45400000003</v>
      </c>
      <c r="F420" s="48">
        <f t="shared" si="20"/>
        <v>318691.74300000002</v>
      </c>
      <c r="G420" s="81"/>
      <c r="H420" s="82"/>
      <c r="I420" s="67"/>
      <c r="J420" s="67"/>
      <c r="K420" s="32"/>
      <c r="M420" s="37">
        <v>319670</v>
      </c>
      <c r="N420" s="44">
        <f t="shared" si="22"/>
        <v>978.25699999998324</v>
      </c>
      <c r="O420" s="68"/>
      <c r="P420" s="69" t="s">
        <v>35</v>
      </c>
      <c r="Q420" s="50"/>
      <c r="R420" s="70">
        <f t="shared" si="19"/>
        <v>164</v>
      </c>
      <c r="S420" s="37"/>
      <c r="T420" s="37"/>
      <c r="U420" s="37"/>
      <c r="V420" s="37"/>
      <c r="W420" s="37"/>
      <c r="X420" s="37"/>
      <c r="Y420" s="37"/>
    </row>
    <row r="421" spans="1:25" s="33" customFormat="1" ht="14.25" x14ac:dyDescent="0.2">
      <c r="A421" s="38">
        <f t="shared" si="21"/>
        <v>41852</v>
      </c>
      <c r="B421" s="79">
        <v>318539.49200000003</v>
      </c>
      <c r="C421" s="80">
        <v>318806.53100000002</v>
      </c>
      <c r="D421" s="80">
        <v>317312.00799999997</v>
      </c>
      <c r="E421" s="80">
        <v>313360.538</v>
      </c>
      <c r="F421" s="48">
        <f t="shared" si="20"/>
        <v>318921.36550000001</v>
      </c>
      <c r="G421" s="81"/>
      <c r="H421" s="82"/>
      <c r="I421" s="67"/>
      <c r="J421" s="67"/>
      <c r="K421" s="32"/>
      <c r="M421" s="37">
        <v>319919</v>
      </c>
      <c r="N421" s="44">
        <f t="shared" si="22"/>
        <v>997.63449999998556</v>
      </c>
      <c r="O421" s="68"/>
      <c r="P421" s="69" t="s">
        <v>36</v>
      </c>
      <c r="Q421" s="50"/>
      <c r="R421" s="70">
        <f t="shared" si="19"/>
        <v>167</v>
      </c>
      <c r="S421" s="37"/>
      <c r="T421" s="37"/>
      <c r="U421" s="37"/>
      <c r="V421" s="37"/>
      <c r="W421" s="37"/>
      <c r="X421" s="37"/>
      <c r="Y421" s="37"/>
    </row>
    <row r="422" spans="1:25" s="33" customFormat="1" ht="14.25" x14ac:dyDescent="0.2">
      <c r="A422" s="38">
        <f t="shared" si="21"/>
        <v>41883</v>
      </c>
      <c r="B422" s="79">
        <v>318774.33399999997</v>
      </c>
      <c r="C422" s="80">
        <v>319036.2</v>
      </c>
      <c r="D422" s="80">
        <v>317550.72499999998</v>
      </c>
      <c r="E422" s="80">
        <v>313601.408</v>
      </c>
      <c r="F422" s="48">
        <f t="shared" si="20"/>
        <v>319149.49950000003</v>
      </c>
      <c r="G422" s="81">
        <f>AVERAGE(F420:F422)</f>
        <v>318920.86933333339</v>
      </c>
      <c r="H422" s="82">
        <f>+H410*I410</f>
        <v>318.92496678675985</v>
      </c>
      <c r="I422" s="67">
        <f>+H422/H410</f>
        <v>1.0070295657023745</v>
      </c>
      <c r="J422" s="67">
        <f>+(I410+I398+I386+I374+I362)/5</f>
        <v>1.0075376097826061</v>
      </c>
      <c r="K422" s="32"/>
      <c r="M422" s="37">
        <v>320166</v>
      </c>
      <c r="N422" s="44">
        <f t="shared" si="22"/>
        <v>1016.5004999999655</v>
      </c>
      <c r="O422" s="68"/>
      <c r="P422" s="69" t="s">
        <v>33</v>
      </c>
      <c r="Q422" s="50"/>
      <c r="R422" s="70">
        <f t="shared" si="19"/>
        <v>170</v>
      </c>
      <c r="S422" s="37"/>
      <c r="T422" s="37"/>
      <c r="U422" s="37"/>
      <c r="V422" s="37"/>
      <c r="W422" s="37"/>
      <c r="X422" s="37"/>
      <c r="Y422" s="37"/>
    </row>
    <row r="423" spans="1:25" s="33" customFormat="1" ht="14.25" x14ac:dyDescent="0.2">
      <c r="A423" s="38">
        <f t="shared" si="21"/>
        <v>41913</v>
      </c>
      <c r="B423" s="78">
        <v>319005.484</v>
      </c>
      <c r="C423" s="80">
        <v>319262.799</v>
      </c>
      <c r="D423" s="80">
        <v>317786.98300000001</v>
      </c>
      <c r="E423" s="80">
        <v>313839.81900000002</v>
      </c>
      <c r="F423" s="48">
        <f t="shared" si="20"/>
        <v>319367.11699999997</v>
      </c>
      <c r="G423" s="81"/>
      <c r="H423" s="82"/>
      <c r="I423" s="67"/>
      <c r="J423" s="67"/>
      <c r="K423" s="32"/>
      <c r="M423" s="37">
        <v>320403</v>
      </c>
      <c r="N423" s="44">
        <f t="shared" si="22"/>
        <v>1035.8830000000307</v>
      </c>
      <c r="O423" s="68"/>
      <c r="P423" s="69" t="s">
        <v>34</v>
      </c>
      <c r="Q423" s="50"/>
      <c r="R423" s="70">
        <f t="shared" si="19"/>
        <v>173</v>
      </c>
      <c r="S423" s="37"/>
      <c r="T423" s="37"/>
      <c r="U423" s="37"/>
      <c r="V423" s="37"/>
      <c r="W423" s="37"/>
      <c r="X423" s="37"/>
      <c r="Y423" s="37"/>
    </row>
    <row r="424" spans="1:25" s="33" customFormat="1" ht="14.25" x14ac:dyDescent="0.2">
      <c r="A424" s="38">
        <f t="shared" si="21"/>
        <v>41944</v>
      </c>
      <c r="B424" s="78">
        <v>319221.92700000003</v>
      </c>
      <c r="C424" s="80">
        <v>319471.435</v>
      </c>
      <c r="D424" s="80">
        <v>318002.49699999997</v>
      </c>
      <c r="E424" s="80">
        <v>314057.48599999998</v>
      </c>
      <c r="F424" s="48">
        <f t="shared" si="20"/>
        <v>319561.48800000001</v>
      </c>
      <c r="G424" s="81"/>
      <c r="H424" s="82"/>
      <c r="I424" s="67"/>
      <c r="J424" s="67"/>
      <c r="K424" s="32"/>
      <c r="M424" s="37">
        <v>320616</v>
      </c>
      <c r="N424" s="44">
        <f t="shared" si="22"/>
        <v>1054.5119999999879</v>
      </c>
      <c r="O424" s="68"/>
      <c r="P424" s="69" t="s">
        <v>35</v>
      </c>
      <c r="Q424" s="50"/>
      <c r="R424" s="70">
        <f t="shared" si="19"/>
        <v>176</v>
      </c>
      <c r="S424" s="37"/>
      <c r="T424" s="37"/>
      <c r="U424" s="37"/>
      <c r="V424" s="37"/>
      <c r="W424" s="37"/>
      <c r="X424" s="37"/>
      <c r="Y424" s="37"/>
    </row>
    <row r="425" spans="1:25" s="33" customFormat="1" ht="14.25" x14ac:dyDescent="0.2">
      <c r="A425" s="38">
        <f t="shared" si="21"/>
        <v>41974</v>
      </c>
      <c r="B425" s="78">
        <v>319412.09499999997</v>
      </c>
      <c r="C425" s="80">
        <v>319651.54100000003</v>
      </c>
      <c r="D425" s="80">
        <v>318188.31199999998</v>
      </c>
      <c r="E425" s="80">
        <v>314245.45400000003</v>
      </c>
      <c r="F425" s="48">
        <f t="shared" si="20"/>
        <v>319741.86550000001</v>
      </c>
      <c r="G425" s="81">
        <f>AVERAGE(F423:F425)</f>
        <v>319556.8235</v>
      </c>
      <c r="H425" s="82">
        <f>+H413*I413</f>
        <v>319.52784830376663</v>
      </c>
      <c r="I425" s="67">
        <f>+H425/H413</f>
        <v>1.0070253773744893</v>
      </c>
      <c r="J425" s="67">
        <f>+(I413+I401+I389+I377+I365)/5</f>
        <v>1.0074613910816681</v>
      </c>
      <c r="K425" s="32"/>
      <c r="M425" s="37">
        <v>320815</v>
      </c>
      <c r="N425" s="44">
        <f t="shared" si="22"/>
        <v>1073.1344999999856</v>
      </c>
      <c r="O425" s="68"/>
      <c r="P425" s="69" t="s">
        <v>36</v>
      </c>
      <c r="Q425" s="50"/>
      <c r="R425" s="70">
        <f t="shared" si="19"/>
        <v>179</v>
      </c>
      <c r="S425" s="37"/>
      <c r="T425" s="37"/>
      <c r="U425" s="37"/>
      <c r="V425" s="37"/>
      <c r="W425" s="37"/>
      <c r="X425" s="37"/>
      <c r="Y425" s="37"/>
    </row>
    <row r="426" spans="1:25" s="33" customFormat="1" ht="14.25" x14ac:dyDescent="0.2">
      <c r="A426" s="38">
        <f t="shared" si="21"/>
        <v>42005</v>
      </c>
      <c r="B426" s="78">
        <v>319594.95500000002</v>
      </c>
      <c r="C426" s="80">
        <v>319832.19</v>
      </c>
      <c r="D426" s="80">
        <v>318377.79599999997</v>
      </c>
      <c r="E426" s="80">
        <v>314437.09100000001</v>
      </c>
      <c r="F426" s="48">
        <f t="shared" si="20"/>
        <v>319904.20149999997</v>
      </c>
      <c r="G426" s="81"/>
      <c r="H426" s="82"/>
      <c r="I426" s="67"/>
      <c r="J426" s="67"/>
      <c r="K426" s="32"/>
      <c r="M426" s="37">
        <v>320997</v>
      </c>
      <c r="N426" s="44">
        <f t="shared" si="22"/>
        <v>1092.7985000000335</v>
      </c>
      <c r="O426" s="68"/>
      <c r="P426" s="69" t="s">
        <v>33</v>
      </c>
      <c r="Q426" s="50"/>
      <c r="R426" s="70">
        <f t="shared" si="19"/>
        <v>182</v>
      </c>
      <c r="S426" s="37"/>
      <c r="T426" s="37"/>
      <c r="U426" s="37"/>
      <c r="V426" s="37"/>
      <c r="W426" s="37"/>
      <c r="X426" s="37"/>
      <c r="Y426" s="37"/>
    </row>
    <row r="427" spans="1:25" s="33" customFormat="1" ht="14.25" x14ac:dyDescent="0.2">
      <c r="A427" s="38">
        <f t="shared" si="21"/>
        <v>42036</v>
      </c>
      <c r="B427" s="79">
        <v>319734.18099999998</v>
      </c>
      <c r="C427" s="80">
        <v>319976.21299999999</v>
      </c>
      <c r="D427" s="80">
        <v>318526.299</v>
      </c>
      <c r="E427" s="80">
        <v>314587.74699999997</v>
      </c>
      <c r="F427" s="48">
        <f t="shared" si="20"/>
        <v>320053.42949999997</v>
      </c>
      <c r="G427" s="81"/>
      <c r="H427" s="82"/>
      <c r="I427" s="67"/>
      <c r="J427" s="67"/>
      <c r="K427" s="32"/>
      <c r="M427" s="37">
        <v>321164</v>
      </c>
      <c r="N427" s="44">
        <f t="shared" si="22"/>
        <v>1110.5705000000307</v>
      </c>
      <c r="O427" s="68"/>
      <c r="P427" s="69" t="s">
        <v>34</v>
      </c>
      <c r="Q427" s="50"/>
      <c r="R427" s="70">
        <f t="shared" si="19"/>
        <v>185</v>
      </c>
      <c r="S427" s="37"/>
      <c r="T427" s="37"/>
      <c r="U427" s="37"/>
      <c r="V427" s="37"/>
      <c r="W427" s="37"/>
      <c r="X427" s="37"/>
      <c r="Y427" s="37"/>
    </row>
    <row r="428" spans="1:25" s="33" customFormat="1" ht="14.25" x14ac:dyDescent="0.2">
      <c r="A428" s="38">
        <f t="shared" si="21"/>
        <v>42064</v>
      </c>
      <c r="B428" s="78">
        <v>319890.58299999998</v>
      </c>
      <c r="C428" s="80">
        <v>320130.64600000001</v>
      </c>
      <c r="D428" s="80">
        <v>318681.16600000003</v>
      </c>
      <c r="E428" s="80">
        <v>314744.76699999999</v>
      </c>
      <c r="F428" s="48">
        <f t="shared" si="20"/>
        <v>320215.48</v>
      </c>
      <c r="G428" s="81">
        <f>AVERAGE(F426:F428)</f>
        <v>320057.70366666664</v>
      </c>
      <c r="H428" s="82">
        <f>+H416*I416</f>
        <v>319.8909998804321</v>
      </c>
      <c r="I428" s="67">
        <f>+H428/H416</f>
        <v>1.0068722856923582</v>
      </c>
      <c r="J428" s="67">
        <f>+(I416+I404+I392+I380+I368)/5</f>
        <v>1.0073151197141814</v>
      </c>
      <c r="K428" s="32"/>
      <c r="M428" s="37">
        <v>321344</v>
      </c>
      <c r="N428" s="44">
        <f t="shared" si="22"/>
        <v>1128.5200000000186</v>
      </c>
      <c r="O428" s="68"/>
      <c r="P428" s="69" t="s">
        <v>35</v>
      </c>
      <c r="Q428" s="50"/>
      <c r="R428" s="70">
        <f t="shared" si="19"/>
        <v>188</v>
      </c>
      <c r="S428" s="37"/>
      <c r="T428" s="37"/>
      <c r="U428" s="37"/>
      <c r="V428" s="37"/>
      <c r="W428" s="37"/>
      <c r="X428" s="37"/>
      <c r="Y428" s="37"/>
    </row>
    <row r="429" spans="1:25" s="33" customFormat="1" ht="14.25" x14ac:dyDescent="0.2">
      <c r="A429" s="38">
        <f t="shared" si="21"/>
        <v>42095</v>
      </c>
      <c r="B429" s="78">
        <v>320063.71899999998</v>
      </c>
      <c r="C429" s="80">
        <v>320300.31400000001</v>
      </c>
      <c r="D429" s="80">
        <v>318854.41200000001</v>
      </c>
      <c r="E429" s="80">
        <v>314920.16600000003</v>
      </c>
      <c r="F429" s="48">
        <f t="shared" si="20"/>
        <v>320390.23050000001</v>
      </c>
      <c r="G429" s="83"/>
      <c r="H429" s="84"/>
      <c r="I429" s="43"/>
      <c r="J429" s="43"/>
      <c r="K429" s="32"/>
      <c r="M429" s="37">
        <v>321538</v>
      </c>
      <c r="N429" s="44">
        <f t="shared" si="22"/>
        <v>1147.7694999999949</v>
      </c>
      <c r="O429" s="68"/>
      <c r="P429" s="69" t="s">
        <v>36</v>
      </c>
      <c r="Q429" s="50"/>
      <c r="R429" s="70">
        <f t="shared" si="19"/>
        <v>191</v>
      </c>
      <c r="S429" s="37"/>
      <c r="T429" s="37"/>
      <c r="U429" s="37"/>
      <c r="V429" s="37"/>
      <c r="W429" s="37"/>
      <c r="X429" s="37"/>
      <c r="Y429" s="37"/>
    </row>
    <row r="430" spans="1:25" s="33" customFormat="1" ht="14.25" x14ac:dyDescent="0.2">
      <c r="A430" s="38">
        <f t="shared" si="21"/>
        <v>42125</v>
      </c>
      <c r="B430" s="78">
        <v>320244.53600000002</v>
      </c>
      <c r="C430" s="80">
        <v>320480.147</v>
      </c>
      <c r="D430" s="80">
        <v>319038.58100000001</v>
      </c>
      <c r="E430" s="80">
        <v>315106.48800000001</v>
      </c>
      <c r="F430" s="48">
        <f t="shared" si="20"/>
        <v>320574.01800000004</v>
      </c>
      <c r="G430" s="83"/>
      <c r="H430" s="84"/>
      <c r="I430" s="43"/>
      <c r="J430" s="43"/>
      <c r="K430" s="32"/>
      <c r="M430" s="37">
        <v>321740</v>
      </c>
      <c r="N430" s="44">
        <f t="shared" si="22"/>
        <v>1165.98199999996</v>
      </c>
      <c r="O430" s="68"/>
      <c r="P430" s="69" t="s">
        <v>33</v>
      </c>
      <c r="Q430" s="50"/>
      <c r="R430" s="70">
        <f t="shared" si="19"/>
        <v>194</v>
      </c>
      <c r="S430" s="37"/>
      <c r="T430" s="37"/>
      <c r="U430" s="37"/>
      <c r="V430" s="37"/>
      <c r="W430" s="37"/>
      <c r="X430" s="37"/>
      <c r="Y430" s="37"/>
    </row>
    <row r="431" spans="1:25" s="33" customFormat="1" ht="14.25" x14ac:dyDescent="0.2">
      <c r="A431" s="38">
        <f t="shared" si="21"/>
        <v>42156</v>
      </c>
      <c r="B431" s="78">
        <v>320430.5</v>
      </c>
      <c r="C431" s="80">
        <v>320667.88900000002</v>
      </c>
      <c r="D431" s="80">
        <v>319237.09100000001</v>
      </c>
      <c r="E431" s="80">
        <v>315307.15100000001</v>
      </c>
      <c r="F431" s="48">
        <f t="shared" si="20"/>
        <v>320769.29599999997</v>
      </c>
      <c r="G431" s="81">
        <f>AVERAGE(F429:F431)</f>
        <v>320577.84816666663</v>
      </c>
      <c r="H431" s="82">
        <f>+H419*I419</f>
        <v>320.32565707660632</v>
      </c>
      <c r="I431" s="67">
        <f>+H431/H419</f>
        <v>1.0067899247094561</v>
      </c>
      <c r="J431" s="67">
        <f>+(I419+I407+I395+I383+I371)/5</f>
        <v>1.0071842714863284</v>
      </c>
      <c r="K431" s="32"/>
      <c r="M431" s="37">
        <v>321954</v>
      </c>
      <c r="N431" s="44">
        <f t="shared" si="22"/>
        <v>1184.704000000027</v>
      </c>
      <c r="O431" s="68"/>
      <c r="P431" s="69" t="s">
        <v>34</v>
      </c>
      <c r="Q431" s="50"/>
      <c r="R431" s="70">
        <f t="shared" si="19"/>
        <v>197</v>
      </c>
      <c r="S431" s="37"/>
      <c r="T431" s="37"/>
      <c r="U431" s="37"/>
      <c r="V431" s="37"/>
      <c r="W431" s="37"/>
      <c r="X431" s="37"/>
      <c r="Y431" s="37"/>
    </row>
    <row r="432" spans="1:25" s="33" customFormat="1" ht="14.25" x14ac:dyDescent="0.2">
      <c r="A432" s="38">
        <f t="shared" si="21"/>
        <v>42186</v>
      </c>
      <c r="B432" s="79">
        <v>320635.163</v>
      </c>
      <c r="C432" s="80">
        <v>320870.70299999998</v>
      </c>
      <c r="D432" s="80">
        <v>319438.64899999998</v>
      </c>
      <c r="E432" s="80">
        <v>315510.86099999998</v>
      </c>
      <c r="F432" s="48">
        <f t="shared" si="20"/>
        <v>320981.88249999995</v>
      </c>
      <c r="G432" s="83"/>
      <c r="H432" s="84"/>
      <c r="I432" s="43"/>
      <c r="J432" s="43"/>
      <c r="K432" s="32"/>
      <c r="M432" s="37">
        <v>322186</v>
      </c>
      <c r="N432" s="44">
        <f t="shared" si="22"/>
        <v>1204.1175000000512</v>
      </c>
      <c r="O432" s="68"/>
      <c r="P432" s="69" t="s">
        <v>35</v>
      </c>
      <c r="Q432" s="50"/>
      <c r="R432" s="70">
        <f t="shared" ref="R432:R495" si="23">R431+3</f>
        <v>200</v>
      </c>
      <c r="S432" s="37"/>
      <c r="T432" s="37"/>
      <c r="U432" s="37"/>
      <c r="V432" s="37"/>
      <c r="W432" s="37"/>
      <c r="X432" s="37"/>
      <c r="Y432" s="37"/>
    </row>
    <row r="433" spans="1:25" s="33" customFormat="1" ht="14.25" x14ac:dyDescent="0.2">
      <c r="A433" s="38">
        <f t="shared" si="21"/>
        <v>42217</v>
      </c>
      <c r="B433" s="79">
        <v>320857.15600000002</v>
      </c>
      <c r="C433" s="80">
        <v>321093.06199999998</v>
      </c>
      <c r="D433" s="80">
        <v>319660.04700000002</v>
      </c>
      <c r="E433" s="80">
        <v>315734.946</v>
      </c>
      <c r="F433" s="48">
        <f t="shared" si="20"/>
        <v>321204.70499999996</v>
      </c>
      <c r="G433" s="83"/>
      <c r="H433" s="84"/>
      <c r="I433" s="43"/>
      <c r="J433" s="43"/>
      <c r="K433" s="32"/>
      <c r="M433" s="37">
        <v>322427</v>
      </c>
      <c r="N433" s="44">
        <f t="shared" si="22"/>
        <v>1222.2950000000419</v>
      </c>
      <c r="O433" s="68"/>
      <c r="P433" s="69" t="s">
        <v>36</v>
      </c>
      <c r="Q433" s="50"/>
      <c r="R433" s="70">
        <f t="shared" si="23"/>
        <v>203</v>
      </c>
      <c r="S433" s="37"/>
      <c r="T433" s="37"/>
      <c r="U433" s="37"/>
      <c r="V433" s="37"/>
      <c r="W433" s="37"/>
      <c r="X433" s="37"/>
      <c r="Y433" s="37"/>
    </row>
    <row r="434" spans="1:25" s="33" customFormat="1" ht="14.25" x14ac:dyDescent="0.2">
      <c r="A434" s="38">
        <f t="shared" si="21"/>
        <v>42248</v>
      </c>
      <c r="B434" s="79">
        <v>321080.05</v>
      </c>
      <c r="C434" s="80">
        <v>321316.348</v>
      </c>
      <c r="D434" s="80">
        <v>319881.946</v>
      </c>
      <c r="E434" s="80">
        <v>315959.53200000001</v>
      </c>
      <c r="F434" s="48">
        <f t="shared" si="20"/>
        <v>321428.114</v>
      </c>
      <c r="G434" s="81">
        <f>AVERAGE(F432:F434)</f>
        <v>321204.90049999999</v>
      </c>
      <c r="H434" s="82">
        <f>+H422*I422</f>
        <v>321.16687079491498</v>
      </c>
      <c r="I434" s="67">
        <f>+H434/H422</f>
        <v>1.0070295657023745</v>
      </c>
      <c r="J434" s="67">
        <f>+(I422+I410+I398+I386+I374)/5</f>
        <v>1.0071935225132833</v>
      </c>
      <c r="K434" s="32"/>
      <c r="M434" s="37">
        <v>322670</v>
      </c>
      <c r="N434" s="44">
        <f t="shared" si="22"/>
        <v>1241.8859999999986</v>
      </c>
      <c r="O434" s="68"/>
      <c r="P434" s="69" t="s">
        <v>33</v>
      </c>
      <c r="Q434" s="50"/>
      <c r="R434" s="70">
        <f t="shared" si="23"/>
        <v>206</v>
      </c>
      <c r="S434" s="37"/>
      <c r="T434" s="37"/>
      <c r="U434" s="37"/>
      <c r="V434" s="37"/>
      <c r="W434" s="37"/>
      <c r="X434" s="37"/>
      <c r="Y434" s="37"/>
    </row>
    <row r="435" spans="1:25" s="33" customFormat="1" ht="14.25" x14ac:dyDescent="0.2">
      <c r="A435" s="38">
        <f t="shared" si="21"/>
        <v>42278</v>
      </c>
      <c r="B435" s="78">
        <v>321311.00599999999</v>
      </c>
      <c r="C435" s="80">
        <v>321539.88</v>
      </c>
      <c r="D435" s="80">
        <v>320106.92700000003</v>
      </c>
      <c r="E435" s="80">
        <v>316187.2</v>
      </c>
      <c r="F435" s="48">
        <f t="shared" si="20"/>
        <v>321640.56400000001</v>
      </c>
      <c r="G435" s="83"/>
      <c r="H435" s="84"/>
      <c r="I435" s="43"/>
      <c r="J435" s="43"/>
      <c r="K435" s="32"/>
      <c r="M435" s="37">
        <v>322901</v>
      </c>
      <c r="N435" s="44">
        <f t="shared" si="22"/>
        <v>1260.435999999987</v>
      </c>
      <c r="O435" s="68"/>
      <c r="P435" s="69" t="s">
        <v>34</v>
      </c>
      <c r="Q435" s="50"/>
      <c r="R435" s="70">
        <f t="shared" si="23"/>
        <v>209</v>
      </c>
      <c r="S435" s="37"/>
      <c r="T435" s="37"/>
      <c r="U435" s="37"/>
      <c r="V435" s="37"/>
      <c r="W435" s="37"/>
      <c r="X435" s="37"/>
      <c r="Y435" s="37"/>
    </row>
    <row r="436" spans="1:25" s="33" customFormat="1" ht="14.25" x14ac:dyDescent="0.2">
      <c r="A436" s="38">
        <f t="shared" si="21"/>
        <v>42309</v>
      </c>
      <c r="B436" s="78">
        <v>321502.565</v>
      </c>
      <c r="C436" s="80">
        <v>321741.24800000002</v>
      </c>
      <c r="D436" s="80">
        <v>320311.12300000002</v>
      </c>
      <c r="E436" s="80">
        <v>316394.08299999998</v>
      </c>
      <c r="F436" s="48">
        <f t="shared" si="20"/>
        <v>321833.71299999999</v>
      </c>
      <c r="G436" s="83"/>
      <c r="H436" s="84"/>
      <c r="I436" s="43"/>
      <c r="J436" s="43"/>
      <c r="K436" s="32"/>
      <c r="M436" s="37">
        <v>323113</v>
      </c>
      <c r="N436" s="44">
        <f t="shared" si="22"/>
        <v>1279.2870000000112</v>
      </c>
      <c r="O436" s="68"/>
      <c r="P436" s="69" t="s">
        <v>35</v>
      </c>
      <c r="Q436" s="50"/>
      <c r="R436" s="70">
        <f t="shared" si="23"/>
        <v>212</v>
      </c>
      <c r="S436" s="37"/>
      <c r="T436" s="37"/>
      <c r="U436" s="37"/>
      <c r="V436" s="37"/>
      <c r="W436" s="37"/>
      <c r="X436" s="37"/>
      <c r="Y436" s="37"/>
    </row>
    <row r="437" spans="1:25" s="33" customFormat="1" ht="14.25" x14ac:dyDescent="0.2">
      <c r="A437" s="38">
        <f t="shared" si="21"/>
        <v>42339</v>
      </c>
      <c r="B437" s="78">
        <v>321710.37400000001</v>
      </c>
      <c r="C437" s="79">
        <v>321926.17800000001</v>
      </c>
      <c r="D437" s="80">
        <v>320504.70600000001</v>
      </c>
      <c r="E437" s="80">
        <v>316590.353</v>
      </c>
      <c r="F437" s="48">
        <f t="shared" si="20"/>
        <v>322020.136</v>
      </c>
      <c r="G437" s="81">
        <f>AVERAGE(F435:F437)</f>
        <v>321831.47099999996</v>
      </c>
      <c r="H437" s="82">
        <f>+H425*I425</f>
        <v>321.77265201975916</v>
      </c>
      <c r="I437" s="67">
        <f>+H437/H425</f>
        <v>1.0070253773744893</v>
      </c>
      <c r="J437" s="67">
        <f>+(I425+I413+I401+I389+I377)/5</f>
        <v>1.0071205448804459</v>
      </c>
      <c r="K437" s="32"/>
      <c r="M437" s="37">
        <v>323318</v>
      </c>
      <c r="N437" s="44">
        <f t="shared" si="22"/>
        <v>1297.8640000000014</v>
      </c>
      <c r="O437" s="68"/>
      <c r="P437" s="69" t="s">
        <v>36</v>
      </c>
      <c r="Q437" s="50"/>
      <c r="R437" s="70">
        <f t="shared" si="23"/>
        <v>215</v>
      </c>
      <c r="S437" s="37"/>
      <c r="T437" s="37"/>
      <c r="U437" s="37"/>
      <c r="V437" s="37"/>
      <c r="W437" s="37"/>
      <c r="X437" s="37"/>
      <c r="Y437" s="37"/>
    </row>
    <row r="438" spans="1:25" s="33" customFormat="1" ht="14.25" x14ac:dyDescent="0.2">
      <c r="A438" s="38">
        <f t="shared" si="21"/>
        <v>42370</v>
      </c>
      <c r="B438" s="79">
        <v>321864.09499999997</v>
      </c>
      <c r="C438" s="79">
        <v>322114.09399999998</v>
      </c>
      <c r="D438" s="79">
        <v>320689.908</v>
      </c>
      <c r="E438" s="79">
        <v>316778.24200000003</v>
      </c>
      <c r="F438" s="48">
        <f t="shared" si="20"/>
        <v>322195.77249999996</v>
      </c>
      <c r="G438" s="83"/>
      <c r="H438" s="84"/>
      <c r="I438" s="43"/>
      <c r="J438" s="43"/>
      <c r="K438" s="32"/>
      <c r="M438" s="37">
        <v>323509</v>
      </c>
      <c r="N438" s="44">
        <f t="shared" si="22"/>
        <v>1313.2275000000373</v>
      </c>
      <c r="O438" s="68"/>
      <c r="P438" s="69" t="s">
        <v>33</v>
      </c>
      <c r="Q438" s="50"/>
      <c r="R438" s="70">
        <f t="shared" si="23"/>
        <v>218</v>
      </c>
      <c r="S438" s="37"/>
      <c r="T438" s="37"/>
      <c r="U438" s="37"/>
      <c r="V438" s="37"/>
      <c r="W438" s="37"/>
      <c r="X438" s="37"/>
      <c r="Y438" s="37"/>
    </row>
    <row r="439" spans="1:25" s="33" customFormat="1" ht="14.25" x14ac:dyDescent="0.2">
      <c r="A439" s="38">
        <f t="shared" si="21"/>
        <v>42401</v>
      </c>
      <c r="B439" s="79">
        <v>322035.52500000002</v>
      </c>
      <c r="C439" s="79">
        <v>322277.451</v>
      </c>
      <c r="D439" s="79">
        <v>320851.837</v>
      </c>
      <c r="E439" s="79">
        <v>316942.85800000001</v>
      </c>
      <c r="F439" s="48">
        <f t="shared" si="20"/>
        <v>322353.19700000004</v>
      </c>
      <c r="G439" s="83"/>
      <c r="H439" s="84"/>
      <c r="I439" s="43"/>
      <c r="J439" s="43"/>
      <c r="K439" s="32"/>
      <c r="M439" s="37">
        <v>323687</v>
      </c>
      <c r="N439" s="44">
        <f t="shared" si="22"/>
        <v>1333.8029999999562</v>
      </c>
      <c r="O439" s="68"/>
      <c r="P439" s="69" t="s">
        <v>34</v>
      </c>
      <c r="Q439" s="50"/>
      <c r="R439" s="70">
        <f t="shared" si="23"/>
        <v>221</v>
      </c>
      <c r="S439" s="37"/>
      <c r="T439" s="37"/>
      <c r="U439" s="37"/>
      <c r="V439" s="37"/>
      <c r="W439" s="37"/>
      <c r="X439" s="37"/>
      <c r="Y439" s="37"/>
    </row>
    <row r="440" spans="1:25" s="33" customFormat="1" ht="14.25" x14ac:dyDescent="0.2">
      <c r="A440" s="38">
        <f t="shared" si="21"/>
        <v>42430</v>
      </c>
      <c r="B440" s="79">
        <v>322196.37699999998</v>
      </c>
      <c r="C440" s="79">
        <v>322428.94300000003</v>
      </c>
      <c r="D440" s="79">
        <v>321002.48300000001</v>
      </c>
      <c r="E440" s="79">
        <v>317096.19099999999</v>
      </c>
      <c r="F440" s="48">
        <f t="shared" si="20"/>
        <v>322512.87600000005</v>
      </c>
      <c r="G440" s="81">
        <f>AVERAGE(F438:F440)</f>
        <v>322353.9485</v>
      </c>
      <c r="H440" s="82">
        <f>+H428*I428</f>
        <v>322.08938222202454</v>
      </c>
      <c r="I440" s="67">
        <f>+H440/H428</f>
        <v>1.0068722856923582</v>
      </c>
      <c r="J440" s="67">
        <f>+(I428+I416+I404+I392+I380)/5</f>
        <v>1.0069632490995697</v>
      </c>
      <c r="K440" s="32"/>
      <c r="M440" s="37">
        <v>323871</v>
      </c>
      <c r="N440" s="44">
        <f t="shared" si="22"/>
        <v>1358.1239999999525</v>
      </c>
      <c r="O440" s="68"/>
      <c r="P440" s="69" t="s">
        <v>35</v>
      </c>
      <c r="Q440" s="50"/>
      <c r="R440" s="70">
        <f t="shared" si="23"/>
        <v>224</v>
      </c>
      <c r="S440" s="37"/>
      <c r="T440" s="37"/>
      <c r="U440" s="37"/>
      <c r="V440" s="37"/>
      <c r="W440" s="37"/>
      <c r="X440" s="37"/>
      <c r="Y440" s="37"/>
    </row>
    <row r="441" spans="1:25" s="33" customFormat="1" ht="14.25" x14ac:dyDescent="0.2">
      <c r="A441" s="38">
        <f t="shared" si="21"/>
        <v>42461</v>
      </c>
      <c r="B441" s="79">
        <v>322368.46500000003</v>
      </c>
      <c r="C441" s="79">
        <v>322596.80900000001</v>
      </c>
      <c r="D441" s="79">
        <v>321172.30699999997</v>
      </c>
      <c r="E441" s="79">
        <v>317268.70199999999</v>
      </c>
      <c r="F441" s="48">
        <f t="shared" si="20"/>
        <v>322685.26150000002</v>
      </c>
      <c r="G441" s="83"/>
      <c r="H441" s="84"/>
      <c r="I441" s="43"/>
      <c r="J441" s="43"/>
      <c r="K441" s="32"/>
      <c r="M441" s="37">
        <v>324061</v>
      </c>
      <c r="N441" s="44">
        <f t="shared" si="22"/>
        <v>1375.7384999999776</v>
      </c>
      <c r="O441" s="68"/>
      <c r="P441" s="69" t="s">
        <v>36</v>
      </c>
      <c r="Q441" s="50"/>
      <c r="R441" s="70">
        <f t="shared" si="23"/>
        <v>227</v>
      </c>
      <c r="S441" s="37"/>
      <c r="T441" s="37"/>
      <c r="U441" s="37"/>
      <c r="V441" s="37"/>
      <c r="W441" s="37"/>
      <c r="X441" s="37"/>
      <c r="Y441" s="37"/>
    </row>
    <row r="442" spans="1:25" s="33" customFormat="1" ht="14.25" x14ac:dyDescent="0.2">
      <c r="A442" s="38">
        <f t="shared" si="21"/>
        <v>42491</v>
      </c>
      <c r="B442" s="79">
        <v>322548.29599999997</v>
      </c>
      <c r="C442" s="79">
        <v>322773.71399999998</v>
      </c>
      <c r="D442" s="79">
        <v>321352.8</v>
      </c>
      <c r="E442" s="79">
        <v>317451.88199999998</v>
      </c>
      <c r="F442" s="48">
        <f t="shared" si="20"/>
        <v>322867.01150000002</v>
      </c>
      <c r="G442" s="83"/>
      <c r="H442" s="84"/>
      <c r="I442" s="43"/>
      <c r="J442" s="43"/>
      <c r="K442" s="32"/>
      <c r="M442" s="37">
        <v>324260</v>
      </c>
      <c r="N442" s="44">
        <f t="shared" si="22"/>
        <v>1392.9884999999776</v>
      </c>
      <c r="O442" s="68"/>
      <c r="P442" s="69" t="s">
        <v>33</v>
      </c>
      <c r="Q442" s="50"/>
      <c r="R442" s="70">
        <f t="shared" si="23"/>
        <v>230</v>
      </c>
      <c r="S442" s="37"/>
      <c r="T442" s="37"/>
      <c r="U442" s="37"/>
      <c r="V442" s="37"/>
      <c r="W442" s="37"/>
      <c r="X442" s="37"/>
      <c r="Y442" s="37"/>
    </row>
    <row r="443" spans="1:25" s="33" customFormat="1" ht="14.25" x14ac:dyDescent="0.2">
      <c r="A443" s="38">
        <f t="shared" si="21"/>
        <v>42522</v>
      </c>
      <c r="B443" s="79">
        <v>322734.136</v>
      </c>
      <c r="C443" s="79">
        <v>322960.30900000001</v>
      </c>
      <c r="D443" s="79">
        <v>321536.84100000001</v>
      </c>
      <c r="E443" s="79">
        <v>317638.61</v>
      </c>
      <c r="F443" s="48">
        <f t="shared" si="20"/>
        <v>323060.66000000003</v>
      </c>
      <c r="G443" s="81">
        <f>AVERAGE(F441:F443)</f>
        <v>322870.97766666667</v>
      </c>
      <c r="H443" s="82">
        <f>+H431*I431</f>
        <v>322.50064417066352</v>
      </c>
      <c r="I443" s="67">
        <f>+H443/H431</f>
        <v>1.0067899247094561</v>
      </c>
      <c r="J443" s="67">
        <f>+(I431+I419+I407+I395+I383)/5</f>
        <v>1.0069258843982261</v>
      </c>
      <c r="K443" s="32"/>
      <c r="M443" s="37">
        <v>324476</v>
      </c>
      <c r="N443" s="44">
        <f t="shared" si="22"/>
        <v>1415.3399999999674</v>
      </c>
      <c r="O443" s="68"/>
      <c r="P443" s="69" t="s">
        <v>34</v>
      </c>
      <c r="Q443" s="50"/>
      <c r="R443" s="70">
        <f t="shared" si="23"/>
        <v>233</v>
      </c>
      <c r="S443" s="37"/>
      <c r="T443" s="37"/>
      <c r="U443" s="37"/>
      <c r="V443" s="37"/>
      <c r="W443" s="37"/>
      <c r="X443" s="37"/>
      <c r="Y443" s="37"/>
    </row>
    <row r="444" spans="1:25" s="33" customFormat="1" ht="14.25" x14ac:dyDescent="0.2">
      <c r="A444" s="38">
        <f t="shared" si="21"/>
        <v>42552</v>
      </c>
      <c r="B444" s="79">
        <v>322941.31099999999</v>
      </c>
      <c r="C444" s="79">
        <v>323161.011</v>
      </c>
      <c r="D444" s="79">
        <v>321738.826</v>
      </c>
      <c r="E444" s="79">
        <v>317843.28600000002</v>
      </c>
      <c r="F444" s="48">
        <f t="shared" si="20"/>
        <v>323265.21900000004</v>
      </c>
      <c r="G444" s="83"/>
      <c r="H444" s="84"/>
      <c r="I444" s="43"/>
      <c r="J444" s="43"/>
      <c r="K444" s="32"/>
      <c r="M444" s="37">
        <v>324697</v>
      </c>
      <c r="N444" s="44">
        <f t="shared" si="22"/>
        <v>1431.780999999959</v>
      </c>
      <c r="O444" s="68"/>
      <c r="P444" s="69" t="s">
        <v>35</v>
      </c>
      <c r="Q444" s="50"/>
      <c r="R444" s="70">
        <f t="shared" si="23"/>
        <v>236</v>
      </c>
      <c r="S444" s="37"/>
      <c r="T444" s="37"/>
      <c r="U444" s="37"/>
      <c r="V444" s="37"/>
      <c r="W444" s="37"/>
      <c r="X444" s="37"/>
      <c r="Y444" s="37"/>
    </row>
    <row r="445" spans="1:25" s="33" customFormat="1" ht="14.25" x14ac:dyDescent="0.2">
      <c r="A445" s="38">
        <f t="shared" si="21"/>
        <v>42583</v>
      </c>
      <c r="B445" s="79">
        <v>323143.49200000003</v>
      </c>
      <c r="C445" s="79">
        <v>323369.42700000003</v>
      </c>
      <c r="D445" s="79">
        <v>321947.21399999998</v>
      </c>
      <c r="E445" s="79">
        <v>318052.68300000002</v>
      </c>
      <c r="F445" s="48">
        <f t="shared" si="20"/>
        <v>323472.71950000001</v>
      </c>
      <c r="G445" s="83"/>
      <c r="H445" s="84"/>
      <c r="I445" s="43"/>
      <c r="J445" s="43"/>
      <c r="K445" s="32"/>
      <c r="M445" s="37">
        <v>324924</v>
      </c>
      <c r="N445" s="44">
        <f t="shared" si="22"/>
        <v>1451.2804999999935</v>
      </c>
      <c r="O445" s="68"/>
      <c r="P445" s="69" t="s">
        <v>36</v>
      </c>
      <c r="Q445" s="50"/>
      <c r="R445" s="70">
        <f t="shared" si="23"/>
        <v>239</v>
      </c>
      <c r="S445" s="37"/>
      <c r="T445" s="37"/>
      <c r="U445" s="37"/>
      <c r="V445" s="37"/>
      <c r="W445" s="37"/>
      <c r="X445" s="37"/>
      <c r="Y445" s="37"/>
    </row>
    <row r="446" spans="1:25" s="33" customFormat="1" ht="14.25" x14ac:dyDescent="0.2">
      <c r="A446" s="38">
        <f t="shared" si="21"/>
        <v>42614</v>
      </c>
      <c r="B446" s="79">
        <v>323346.446</v>
      </c>
      <c r="C446" s="79">
        <v>323576.01199999999</v>
      </c>
      <c r="D446" s="79">
        <v>322155.66700000002</v>
      </c>
      <c r="E446" s="79">
        <v>318262.14500000002</v>
      </c>
      <c r="F446" s="48">
        <f t="shared" si="20"/>
        <v>323679.99950000003</v>
      </c>
      <c r="G446" s="81">
        <f>AVERAGE(F444:F446)</f>
        <v>323472.64600000001</v>
      </c>
      <c r="H446" s="82">
        <f>+H434*I434</f>
        <v>323.42453441459384</v>
      </c>
      <c r="I446" s="67">
        <f>+H446/H434</f>
        <v>1.0070295657023745</v>
      </c>
      <c r="J446" s="67">
        <f>+(I434+I422+I410+I398+I386)/5</f>
        <v>1.0070623654251514</v>
      </c>
      <c r="K446" s="32"/>
      <c r="M446" s="37">
        <v>325155</v>
      </c>
      <c r="N446" s="44">
        <f t="shared" si="22"/>
        <v>1475.0004999999655</v>
      </c>
      <c r="O446" s="68"/>
      <c r="P446" s="69" t="s">
        <v>33</v>
      </c>
      <c r="Q446" s="50"/>
      <c r="R446" s="70">
        <f t="shared" si="23"/>
        <v>242</v>
      </c>
      <c r="S446" s="37"/>
      <c r="T446" s="37"/>
      <c r="U446" s="37"/>
      <c r="V446" s="37"/>
      <c r="W446" s="37"/>
      <c r="X446" s="37"/>
      <c r="Y446" s="37"/>
    </row>
    <row r="447" spans="1:25" s="33" customFormat="1" ht="14.25" x14ac:dyDescent="0.2">
      <c r="A447" s="38">
        <f t="shared" si="21"/>
        <v>42644</v>
      </c>
      <c r="B447" s="79">
        <v>323561.21600000001</v>
      </c>
      <c r="C447" s="79">
        <v>323783.98700000002</v>
      </c>
      <c r="D447" s="79">
        <v>322366.674</v>
      </c>
      <c r="E447" s="79">
        <v>318474.16100000002</v>
      </c>
      <c r="F447" s="48">
        <f t="shared" si="20"/>
        <v>323876.43449999997</v>
      </c>
      <c r="G447" s="83"/>
      <c r="H447" s="84"/>
      <c r="I447" s="43"/>
      <c r="J447" s="43"/>
      <c r="K447" s="32"/>
      <c r="M447" s="37">
        <v>325368</v>
      </c>
      <c r="N447" s="44">
        <f t="shared" si="22"/>
        <v>1491.5655000000261</v>
      </c>
      <c r="O447" s="68"/>
      <c r="P447" s="69" t="s">
        <v>34</v>
      </c>
      <c r="Q447" s="50"/>
      <c r="R447" s="70">
        <f t="shared" si="23"/>
        <v>245</v>
      </c>
      <c r="S447" s="37"/>
      <c r="T447" s="37"/>
      <c r="U447" s="37"/>
      <c r="V447" s="37"/>
      <c r="W447" s="37"/>
      <c r="X447" s="37"/>
      <c r="Y447" s="37"/>
    </row>
    <row r="448" spans="1:25" s="33" customFormat="1" ht="14.25" x14ac:dyDescent="0.2">
      <c r="A448" s="38">
        <f t="shared" si="21"/>
        <v>42675</v>
      </c>
      <c r="B448" s="79">
        <v>323743.38900000002</v>
      </c>
      <c r="C448" s="79">
        <v>323968.88199999998</v>
      </c>
      <c r="D448" s="79">
        <v>322554.16399999999</v>
      </c>
      <c r="E448" s="79">
        <v>318662.65999999997</v>
      </c>
      <c r="F448" s="48">
        <f t="shared" si="20"/>
        <v>324052.12349999999</v>
      </c>
      <c r="G448" s="83"/>
      <c r="H448" s="84"/>
      <c r="I448" s="43"/>
      <c r="J448" s="43"/>
      <c r="K448" s="32"/>
      <c r="M448" s="37">
        <v>325562</v>
      </c>
      <c r="N448" s="44">
        <f t="shared" si="22"/>
        <v>1509.876500000013</v>
      </c>
      <c r="O448" s="68"/>
      <c r="P448" s="69" t="s">
        <v>35</v>
      </c>
      <c r="Q448" s="50"/>
      <c r="R448" s="70">
        <f t="shared" si="23"/>
        <v>248</v>
      </c>
      <c r="S448" s="37"/>
      <c r="T448" s="37"/>
      <c r="U448" s="37"/>
      <c r="V448" s="37"/>
      <c r="W448" s="37"/>
      <c r="X448" s="37"/>
      <c r="Y448" s="37"/>
    </row>
    <row r="449" spans="1:25" s="33" customFormat="1" ht="14.25" x14ac:dyDescent="0.2">
      <c r="A449" s="38">
        <f t="shared" si="21"/>
        <v>42705</v>
      </c>
      <c r="B449" s="79">
        <v>323907.43599999999</v>
      </c>
      <c r="C449" s="79">
        <v>324135.36499999999</v>
      </c>
      <c r="D449" s="79">
        <v>322724.08899999998</v>
      </c>
      <c r="E449" s="79">
        <v>318833.59399999998</v>
      </c>
      <c r="F449" s="48">
        <f t="shared" si="20"/>
        <v>324216.05550000002</v>
      </c>
      <c r="G449" s="81">
        <f>AVERAGE(F447:F449)</f>
        <v>324048.20449999999</v>
      </c>
      <c r="H449" s="82">
        <f>+H437*I437</f>
        <v>324.03322632898818</v>
      </c>
      <c r="I449" s="67">
        <f>+H449/H437</f>
        <v>1.0070253773744893</v>
      </c>
      <c r="J449" s="67">
        <f>+(I437+I425+I413+I401+I389)/5</f>
        <v>1.0070445987080294</v>
      </c>
      <c r="K449" s="32"/>
      <c r="M449" s="37">
        <v>325742</v>
      </c>
      <c r="N449" s="44">
        <f t="shared" si="22"/>
        <v>1525.9444999999832</v>
      </c>
      <c r="O449" s="68"/>
      <c r="P449" s="69" t="s">
        <v>36</v>
      </c>
      <c r="Q449" s="50"/>
      <c r="R449" s="70">
        <f t="shared" si="23"/>
        <v>251</v>
      </c>
      <c r="S449" s="37"/>
      <c r="T449" s="37"/>
      <c r="U449" s="37"/>
      <c r="V449" s="37"/>
      <c r="W449" s="37"/>
      <c r="X449" s="37"/>
      <c r="Y449" s="37"/>
    </row>
    <row r="450" spans="1:25" s="33" customFormat="1" ht="14.25" x14ac:dyDescent="0.2">
      <c r="A450" s="38">
        <f t="shared" si="21"/>
        <v>42736</v>
      </c>
      <c r="B450" s="79">
        <v>324076.09299999999</v>
      </c>
      <c r="C450" s="79">
        <v>324296.74599999998</v>
      </c>
      <c r="D450" s="79">
        <v>322891.342</v>
      </c>
      <c r="E450" s="79">
        <v>319001.85600000003</v>
      </c>
      <c r="F450" s="48">
        <f t="shared" si="20"/>
        <v>324362.065</v>
      </c>
      <c r="G450" s="83"/>
      <c r="H450" s="84"/>
      <c r="I450" s="43"/>
      <c r="J450" s="43"/>
      <c r="K450" s="32"/>
      <c r="M450" s="37">
        <v>325901</v>
      </c>
      <c r="N450" s="44">
        <f t="shared" si="22"/>
        <v>1538.9349999999977</v>
      </c>
      <c r="O450" s="68"/>
      <c r="P450" s="69" t="s">
        <v>33</v>
      </c>
      <c r="Q450" s="50"/>
      <c r="R450" s="70">
        <f t="shared" si="23"/>
        <v>254</v>
      </c>
      <c r="S450" s="37"/>
      <c r="T450" s="37"/>
      <c r="U450" s="37"/>
      <c r="V450" s="37"/>
      <c r="W450" s="37"/>
      <c r="X450" s="37"/>
      <c r="Y450" s="37"/>
    </row>
    <row r="451" spans="1:25" s="33" customFormat="1" ht="14.25" x14ac:dyDescent="0.2">
      <c r="A451" s="38">
        <f t="shared" si="21"/>
        <v>42767</v>
      </c>
      <c r="B451" s="79">
        <v>324208.20400000003</v>
      </c>
      <c r="C451" s="79">
        <v>324427.38400000002</v>
      </c>
      <c r="D451" s="79">
        <v>323018.49900000001</v>
      </c>
      <c r="E451" s="79">
        <v>319130.022</v>
      </c>
      <c r="F451" s="48">
        <f t="shared" si="20"/>
        <v>324493.69150000002</v>
      </c>
      <c r="G451" s="83"/>
      <c r="H451" s="84"/>
      <c r="I451" s="43"/>
      <c r="J451" s="43"/>
      <c r="K451" s="32"/>
      <c r="M451" s="37">
        <v>326050</v>
      </c>
      <c r="N451" s="44">
        <f t="shared" si="22"/>
        <v>1556.3084999999846</v>
      </c>
      <c r="O451" s="68"/>
      <c r="P451" s="69" t="s">
        <v>34</v>
      </c>
      <c r="Q451" s="50"/>
      <c r="R451" s="70">
        <f t="shared" si="23"/>
        <v>257</v>
      </c>
      <c r="S451" s="37"/>
      <c r="T451" s="37"/>
      <c r="U451" s="37"/>
      <c r="V451" s="37"/>
      <c r="W451" s="37"/>
      <c r="X451" s="37"/>
      <c r="Y451" s="37"/>
    </row>
    <row r="452" spans="1:25" s="33" customFormat="1" ht="14.25" x14ac:dyDescent="0.2">
      <c r="A452" s="38">
        <f t="shared" si="21"/>
        <v>42795</v>
      </c>
      <c r="B452" s="79">
        <v>324342.783</v>
      </c>
      <c r="C452" s="79">
        <v>324559.99900000001</v>
      </c>
      <c r="D452" s="79">
        <v>323151.93400000001</v>
      </c>
      <c r="E452" s="79">
        <v>319264.46600000001</v>
      </c>
      <c r="F452" s="48">
        <f t="shared" si="20"/>
        <v>324632.32000000001</v>
      </c>
      <c r="G452" s="81">
        <f>AVERAGE(F450:F452)</f>
        <v>324496.02549999999</v>
      </c>
      <c r="H452" s="82">
        <f>+H440*I440</f>
        <v>324.30287247512945</v>
      </c>
      <c r="I452" s="67">
        <f>+H452/H440</f>
        <v>1.0068722856923582</v>
      </c>
      <c r="J452" s="67">
        <f>+(I440+I428+I416+I404+I392)/5</f>
        <v>1.0069177097979081</v>
      </c>
      <c r="K452" s="32"/>
      <c r="M452" s="37">
        <v>326207</v>
      </c>
      <c r="N452" s="44">
        <f t="shared" si="22"/>
        <v>1574.679999999993</v>
      </c>
      <c r="O452" s="68"/>
      <c r="P452" s="69" t="s">
        <v>35</v>
      </c>
      <c r="Q452" s="50"/>
      <c r="R452" s="70">
        <f t="shared" si="23"/>
        <v>260</v>
      </c>
      <c r="S452" s="37"/>
      <c r="T452" s="37"/>
      <c r="U452" s="37"/>
      <c r="V452" s="37"/>
      <c r="W452" s="37"/>
      <c r="X452" s="37"/>
      <c r="Y452" s="37"/>
    </row>
    <row r="453" spans="1:25" s="33" customFormat="1" ht="14.25" x14ac:dyDescent="0.2">
      <c r="A453" s="38">
        <f t="shared" si="21"/>
        <v>42826</v>
      </c>
      <c r="B453" s="79">
        <v>324480.01199999999</v>
      </c>
      <c r="C453" s="79">
        <v>324704.641</v>
      </c>
      <c r="D453" s="79">
        <v>323298.31099999999</v>
      </c>
      <c r="E453" s="79">
        <v>319411.85200000001</v>
      </c>
      <c r="F453" s="48">
        <f t="shared" si="20"/>
        <v>324782.97849999997</v>
      </c>
      <c r="G453" s="83"/>
      <c r="H453" s="84"/>
      <c r="I453" s="43"/>
      <c r="J453" s="43"/>
      <c r="K453" s="32"/>
      <c r="M453" s="37">
        <v>326371</v>
      </c>
      <c r="N453" s="44">
        <f t="shared" si="22"/>
        <v>1588.0215000000317</v>
      </c>
      <c r="O453" s="68"/>
      <c r="P453" s="69" t="s">
        <v>36</v>
      </c>
      <c r="Q453" s="50"/>
      <c r="R453" s="70">
        <f t="shared" si="23"/>
        <v>263</v>
      </c>
      <c r="S453" s="37"/>
      <c r="T453" s="37"/>
      <c r="U453" s="37"/>
      <c r="V453" s="37"/>
      <c r="W453" s="37"/>
      <c r="X453" s="37"/>
      <c r="Y453" s="37"/>
    </row>
    <row r="454" spans="1:25" s="33" customFormat="1" ht="14.25" x14ac:dyDescent="0.2">
      <c r="A454" s="38">
        <f t="shared" si="21"/>
        <v>42856</v>
      </c>
      <c r="B454" s="79">
        <v>324636.728</v>
      </c>
      <c r="C454" s="79">
        <v>324861.31599999999</v>
      </c>
      <c r="D454" s="79">
        <v>323456.99900000001</v>
      </c>
      <c r="E454" s="79">
        <v>319571.549</v>
      </c>
      <c r="F454" s="48">
        <f t="shared" si="20"/>
        <v>324944.16599999997</v>
      </c>
      <c r="G454" s="83"/>
      <c r="H454" s="84"/>
      <c r="I454" s="43"/>
      <c r="J454" s="43"/>
      <c r="K454" s="32"/>
      <c r="M454" s="37">
        <v>326548</v>
      </c>
      <c r="N454" s="44">
        <f t="shared" si="22"/>
        <v>1603.8340000000317</v>
      </c>
      <c r="O454" s="68"/>
      <c r="P454" s="69" t="s">
        <v>33</v>
      </c>
      <c r="Q454" s="50"/>
      <c r="R454" s="70">
        <f t="shared" si="23"/>
        <v>266</v>
      </c>
      <c r="S454" s="37"/>
      <c r="T454" s="37"/>
      <c r="U454" s="37"/>
      <c r="V454" s="37"/>
      <c r="W454" s="37"/>
      <c r="X454" s="37"/>
      <c r="Y454" s="37"/>
    </row>
    <row r="455" spans="1:25" s="33" customFormat="1" ht="14.25" x14ac:dyDescent="0.2">
      <c r="A455" s="38">
        <f t="shared" si="21"/>
        <v>42887</v>
      </c>
      <c r="B455" s="79">
        <v>324801.86499999999</v>
      </c>
      <c r="C455" s="79">
        <v>325027.016</v>
      </c>
      <c r="D455" s="79">
        <v>323619.94699999999</v>
      </c>
      <c r="E455" s="79">
        <v>319735.50599999999</v>
      </c>
      <c r="F455" s="48">
        <f t="shared" ref="F455:F483" si="24">IF(C455 &gt;0, AVERAGE(C455,C456), "")</f>
        <v>325116.52300000004</v>
      </c>
      <c r="G455" s="81">
        <f>AVERAGE(F453:F455)</f>
        <v>324947.88916666666</v>
      </c>
      <c r="H455" s="82">
        <f>+H443*I443</f>
        <v>324.6903992633334</v>
      </c>
      <c r="I455" s="67">
        <f>+H455/H443</f>
        <v>1.0067899247094561</v>
      </c>
      <c r="J455" s="67">
        <f>+(I443+I431+I419+I407+I395)/5</f>
        <v>1.0068462719217</v>
      </c>
      <c r="K455" s="32"/>
      <c r="M455" s="37">
        <v>326743</v>
      </c>
      <c r="N455" s="44">
        <f t="shared" si="22"/>
        <v>1626.4769999999553</v>
      </c>
      <c r="O455" s="68"/>
      <c r="P455" s="69" t="s">
        <v>34</v>
      </c>
      <c r="Q455" s="50"/>
      <c r="R455" s="70">
        <f t="shared" si="23"/>
        <v>269</v>
      </c>
      <c r="S455" s="37"/>
      <c r="T455" s="37"/>
      <c r="U455" s="37"/>
      <c r="V455" s="37"/>
      <c r="W455" s="37"/>
      <c r="X455" s="37"/>
      <c r="Y455" s="37"/>
    </row>
    <row r="456" spans="1:25" s="33" customFormat="1" ht="14.25" x14ac:dyDescent="0.2">
      <c r="A456" s="38">
        <f t="shared" ref="A456:A517" si="25">IF(MONTH(A455)=12,DATE(YEAR(A455)+1,1,1),DATE(YEAR(A455),MONTH(A455)+1,1))</f>
        <v>42917</v>
      </c>
      <c r="B456" s="79">
        <v>324985.53899999999</v>
      </c>
      <c r="C456" s="79">
        <v>325206.03000000003</v>
      </c>
      <c r="D456" s="79">
        <v>323794.924</v>
      </c>
      <c r="E456" s="79">
        <v>319911.489</v>
      </c>
      <c r="F456" s="48">
        <f t="shared" si="24"/>
        <v>325296.24349999998</v>
      </c>
      <c r="G456" s="83"/>
      <c r="H456" s="84"/>
      <c r="I456" s="43"/>
      <c r="J456" s="43"/>
      <c r="K456" s="32"/>
      <c r="M456" s="37">
        <v>326939</v>
      </c>
      <c r="N456" s="44">
        <f t="shared" si="22"/>
        <v>1642.7565000000177</v>
      </c>
      <c r="O456" s="68"/>
      <c r="P456" s="69" t="s">
        <v>35</v>
      </c>
      <c r="Q456" s="50"/>
      <c r="R456" s="70">
        <f t="shared" si="23"/>
        <v>272</v>
      </c>
      <c r="S456" s="37"/>
      <c r="T456" s="37"/>
      <c r="U456" s="37"/>
      <c r="V456" s="37"/>
      <c r="W456" s="37"/>
      <c r="X456" s="37"/>
      <c r="Y456" s="37"/>
    </row>
    <row r="457" spans="1:25" s="33" customFormat="1" ht="14.25" x14ac:dyDescent="0.2">
      <c r="A457" s="38">
        <f t="shared" si="25"/>
        <v>42948</v>
      </c>
      <c r="B457" s="79">
        <v>325158.82199999999</v>
      </c>
      <c r="C457" s="79">
        <v>325386.45699999999</v>
      </c>
      <c r="D457" s="79">
        <v>323971.58799999999</v>
      </c>
      <c r="E457" s="79">
        <v>320089.005</v>
      </c>
      <c r="F457" s="48">
        <f t="shared" si="24"/>
        <v>325475.875</v>
      </c>
      <c r="G457" s="83"/>
      <c r="H457" s="84"/>
      <c r="I457" s="43"/>
      <c r="J457" s="43"/>
      <c r="K457" s="32"/>
      <c r="M457" s="37">
        <v>327140</v>
      </c>
      <c r="N457" s="44">
        <f t="shared" ref="N457:N520" si="26">+IF(M457&gt;0, M457-F457, "")</f>
        <v>1664.125</v>
      </c>
      <c r="O457" s="68"/>
      <c r="P457" s="69" t="s">
        <v>36</v>
      </c>
      <c r="Q457" s="50"/>
      <c r="R457" s="70">
        <f t="shared" si="23"/>
        <v>275</v>
      </c>
      <c r="S457" s="37"/>
      <c r="T457" s="37"/>
      <c r="U457" s="37"/>
      <c r="V457" s="37"/>
      <c r="W457" s="37"/>
      <c r="X457" s="37"/>
      <c r="Y457" s="37"/>
    </row>
    <row r="458" spans="1:25" s="33" customFormat="1" ht="14.25" x14ac:dyDescent="0.2">
      <c r="A458" s="38">
        <f t="shared" si="25"/>
        <v>42979</v>
      </c>
      <c r="B458" s="79">
        <v>325339.848</v>
      </c>
      <c r="C458" s="79">
        <v>325565.29300000001</v>
      </c>
      <c r="D458" s="79">
        <v>324147.75099999999</v>
      </c>
      <c r="E458" s="79">
        <v>320266.02</v>
      </c>
      <c r="F458" s="48">
        <f t="shared" si="24"/>
        <v>325653.46799999999</v>
      </c>
      <c r="G458" s="81">
        <f>AVERAGE(F456:F458)</f>
        <v>325475.19549999997</v>
      </c>
      <c r="H458" s="82">
        <f>+H446*I446</f>
        <v>325.69806842902108</v>
      </c>
      <c r="I458" s="67">
        <f>+H458/H446</f>
        <v>1.0070295657023745</v>
      </c>
      <c r="J458" s="67">
        <f>+(I446+I434+I422+I410+I398)/5</f>
        <v>1.0070295657023745</v>
      </c>
      <c r="K458" s="32"/>
      <c r="M458" s="37">
        <v>327342</v>
      </c>
      <c r="N458" s="44">
        <f t="shared" si="26"/>
        <v>1688.5320000000065</v>
      </c>
      <c r="O458" s="68"/>
      <c r="P458" s="69" t="s">
        <v>33</v>
      </c>
      <c r="Q458" s="50"/>
      <c r="R458" s="70">
        <f t="shared" si="23"/>
        <v>278</v>
      </c>
      <c r="S458" s="37"/>
      <c r="T458" s="37"/>
      <c r="U458" s="37"/>
      <c r="V458" s="37"/>
      <c r="W458" s="37"/>
      <c r="X458" s="37"/>
      <c r="Y458" s="37"/>
    </row>
    <row r="459" spans="1:25" s="33" customFormat="1" ht="14.25" x14ac:dyDescent="0.2">
      <c r="A459" s="38">
        <f t="shared" si="25"/>
        <v>43009</v>
      </c>
      <c r="B459" s="79">
        <v>325507.79399999999</v>
      </c>
      <c r="C459" s="79">
        <v>325741.64299999998</v>
      </c>
      <c r="D459" s="79">
        <v>324321.97899999999</v>
      </c>
      <c r="E459" s="79">
        <v>320441.09999999998</v>
      </c>
      <c r="F459" s="48">
        <f t="shared" si="24"/>
        <v>325820.24950000003</v>
      </c>
      <c r="G459" s="83"/>
      <c r="H459" s="84"/>
      <c r="I459" s="43"/>
      <c r="J459" s="43"/>
      <c r="K459" s="32"/>
      <c r="M459" s="37">
        <v>327528</v>
      </c>
      <c r="N459" s="44">
        <f t="shared" si="26"/>
        <v>1707.7504999999655</v>
      </c>
      <c r="O459" s="68"/>
      <c r="P459" s="69" t="s">
        <v>34</v>
      </c>
      <c r="Q459" s="50"/>
      <c r="R459" s="70">
        <f t="shared" si="23"/>
        <v>281</v>
      </c>
      <c r="S459" s="37"/>
      <c r="T459" s="37"/>
      <c r="U459" s="37"/>
      <c r="V459" s="37"/>
      <c r="W459" s="37"/>
      <c r="X459" s="37"/>
      <c r="Y459" s="37"/>
    </row>
    <row r="460" spans="1:25" s="33" customFormat="1" ht="14.25" x14ac:dyDescent="0.2">
      <c r="A460" s="38">
        <f t="shared" si="25"/>
        <v>43040</v>
      </c>
      <c r="B460" s="79">
        <v>325663.32500000001</v>
      </c>
      <c r="C460" s="79">
        <v>325898.85600000003</v>
      </c>
      <c r="D460" s="79">
        <v>324477.60399999999</v>
      </c>
      <c r="E460" s="79">
        <v>320597.57699999999</v>
      </c>
      <c r="F460" s="48">
        <f t="shared" si="24"/>
        <v>325967.79599999997</v>
      </c>
      <c r="G460" s="83"/>
      <c r="H460" s="84"/>
      <c r="I460" s="43"/>
      <c r="J460" s="43"/>
      <c r="K460" s="32"/>
      <c r="M460" s="37">
        <v>327699</v>
      </c>
      <c r="N460" s="44">
        <f t="shared" si="26"/>
        <v>1731.204000000027</v>
      </c>
      <c r="O460" s="68"/>
      <c r="P460" s="69" t="s">
        <v>35</v>
      </c>
      <c r="Q460" s="50"/>
      <c r="R460" s="70">
        <f t="shared" si="23"/>
        <v>284</v>
      </c>
      <c r="S460" s="37"/>
      <c r="T460" s="37"/>
      <c r="U460" s="37"/>
      <c r="V460" s="37"/>
      <c r="W460" s="37"/>
      <c r="X460" s="37"/>
      <c r="Y460" s="37"/>
    </row>
    <row r="461" spans="1:25" s="33" customFormat="1" ht="14.25" x14ac:dyDescent="0.2">
      <c r="A461" s="38">
        <f t="shared" si="25"/>
        <v>43070</v>
      </c>
      <c r="B461" s="79">
        <v>325802.06199999998</v>
      </c>
      <c r="C461" s="79">
        <v>326036.73599999998</v>
      </c>
      <c r="D461" s="79">
        <v>324616.16600000003</v>
      </c>
      <c r="E461" s="79">
        <v>320736.99099999998</v>
      </c>
      <c r="F461" s="48">
        <f t="shared" si="24"/>
        <v>326099.99949999998</v>
      </c>
      <c r="G461" s="81">
        <f>AVERAGE(F459:F461)</f>
        <v>325962.68166666664</v>
      </c>
      <c r="H461" s="82">
        <f>+H449*I449</f>
        <v>326.30968202582261</v>
      </c>
      <c r="I461" s="67">
        <f>+H461/H449</f>
        <v>1.0070253773744893</v>
      </c>
      <c r="J461" s="67">
        <f>+(I449+I437+I425+I413+I401)/5</f>
        <v>1.0070253773744893</v>
      </c>
      <c r="K461" s="32"/>
      <c r="M461" s="37">
        <v>327848</v>
      </c>
      <c r="N461" s="44">
        <f t="shared" si="26"/>
        <v>1748.0005000000237</v>
      </c>
      <c r="O461" s="68"/>
      <c r="P461" s="69" t="s">
        <v>36</v>
      </c>
      <c r="Q461" s="50"/>
      <c r="R461" s="70">
        <f t="shared" si="23"/>
        <v>287</v>
      </c>
      <c r="S461" s="37"/>
      <c r="T461" s="37"/>
      <c r="U461" s="37"/>
      <c r="V461" s="37"/>
      <c r="W461" s="37"/>
      <c r="X461" s="37"/>
      <c r="Y461" s="37"/>
    </row>
    <row r="462" spans="1:25" s="33" customFormat="1" ht="14.25" x14ac:dyDescent="0.2">
      <c r="A462" s="38">
        <f t="shared" si="25"/>
        <v>43101</v>
      </c>
      <c r="B462" s="79">
        <v>325927.23599999998</v>
      </c>
      <c r="C462" s="79">
        <v>326163.26299999998</v>
      </c>
      <c r="D462" s="79">
        <v>324741.27399999998</v>
      </c>
      <c r="E462" s="79">
        <v>320862.951</v>
      </c>
      <c r="F462" s="48">
        <f t="shared" si="24"/>
        <v>326216.07849999995</v>
      </c>
      <c r="G462" s="83"/>
      <c r="H462" s="84"/>
      <c r="I462" s="43"/>
      <c r="J462" s="43"/>
      <c r="K462" s="32"/>
      <c r="M462" s="37">
        <v>327969</v>
      </c>
      <c r="N462" s="44">
        <f t="shared" si="26"/>
        <v>1752.9215000000549</v>
      </c>
      <c r="O462" s="68"/>
      <c r="P462" s="69" t="s">
        <v>33</v>
      </c>
      <c r="Q462" s="50"/>
      <c r="R462" s="70">
        <f t="shared" si="23"/>
        <v>290</v>
      </c>
      <c r="S462" s="37"/>
      <c r="T462" s="37"/>
      <c r="U462" s="37"/>
      <c r="V462" s="37"/>
      <c r="W462" s="37"/>
      <c r="X462" s="37"/>
      <c r="Y462" s="37"/>
    </row>
    <row r="463" spans="1:25" s="33" customFormat="1" ht="14.25" x14ac:dyDescent="0.2">
      <c r="A463" s="38">
        <f t="shared" si="25"/>
        <v>43132</v>
      </c>
      <c r="B463" s="79">
        <v>326031.74</v>
      </c>
      <c r="C463" s="79">
        <v>326268.89399999997</v>
      </c>
      <c r="D463" s="79">
        <v>324846.44199999998</v>
      </c>
      <c r="E463" s="79">
        <v>320968.97100000002</v>
      </c>
      <c r="F463" s="48">
        <f t="shared" si="24"/>
        <v>326323.03350000002</v>
      </c>
      <c r="G463" s="83"/>
      <c r="H463" s="84"/>
      <c r="I463" s="43"/>
      <c r="J463" s="43"/>
      <c r="K463" s="32"/>
      <c r="M463" s="37">
        <v>328085</v>
      </c>
      <c r="N463" s="44">
        <f t="shared" si="26"/>
        <v>1761.9664999999804</v>
      </c>
      <c r="O463" s="68"/>
      <c r="P463" s="69" t="s">
        <v>34</v>
      </c>
      <c r="Q463" s="50"/>
      <c r="R463" s="70">
        <f t="shared" si="23"/>
        <v>293</v>
      </c>
      <c r="S463" s="37"/>
      <c r="T463" s="37"/>
      <c r="U463" s="37"/>
      <c r="V463" s="37"/>
      <c r="W463" s="37"/>
      <c r="X463" s="37"/>
      <c r="Y463" s="37"/>
    </row>
    <row r="464" spans="1:25" s="33" customFormat="1" ht="14.25" x14ac:dyDescent="0.2">
      <c r="A464" s="38">
        <f t="shared" si="25"/>
        <v>43160</v>
      </c>
      <c r="B464" s="79">
        <v>326140.98100000003</v>
      </c>
      <c r="C464" s="79">
        <v>326377.17300000001</v>
      </c>
      <c r="D464" s="79">
        <v>324953.61300000001</v>
      </c>
      <c r="E464" s="79">
        <v>321076.99400000001</v>
      </c>
      <c r="F464" s="48">
        <f t="shared" si="24"/>
        <v>326437.01049999997</v>
      </c>
      <c r="G464" s="81">
        <f>AVERAGE(F462:F464)</f>
        <v>326325.37416666665</v>
      </c>
      <c r="H464" s="82">
        <f>+H452*I452</f>
        <v>326.53157446563097</v>
      </c>
      <c r="I464" s="67">
        <f>+H464/H452</f>
        <v>1.0068722856923582</v>
      </c>
      <c r="J464" s="67">
        <f>+(I452+I440+I428+I416+I404)/5</f>
        <v>1.0068722856923582</v>
      </c>
      <c r="K464" s="32"/>
      <c r="M464" s="37">
        <v>328219</v>
      </c>
      <c r="N464" s="44">
        <f t="shared" si="26"/>
        <v>1781.9895000000251</v>
      </c>
      <c r="O464" s="68"/>
      <c r="P464" s="69" t="s">
        <v>35</v>
      </c>
      <c r="Q464" s="50"/>
      <c r="R464" s="70">
        <f t="shared" si="23"/>
        <v>296</v>
      </c>
      <c r="S464" s="37"/>
      <c r="T464" s="37"/>
      <c r="U464" s="37"/>
      <c r="V464" s="37"/>
      <c r="W464" s="37"/>
      <c r="X464" s="37"/>
      <c r="Y464" s="37"/>
    </row>
    <row r="465" spans="1:25" s="33" customFormat="1" ht="14.25" x14ac:dyDescent="0.2">
      <c r="A465" s="38">
        <f t="shared" si="25"/>
        <v>43191</v>
      </c>
      <c r="B465" s="79">
        <v>326260.37300000002</v>
      </c>
      <c r="C465" s="79">
        <v>326496.848</v>
      </c>
      <c r="D465" s="79">
        <v>325073.45199999999</v>
      </c>
      <c r="E465" s="79">
        <v>321197.685</v>
      </c>
      <c r="F465" s="48">
        <f t="shared" si="24"/>
        <v>326562.83499999996</v>
      </c>
      <c r="G465" s="83"/>
      <c r="H465" s="84"/>
      <c r="I465" s="43"/>
      <c r="J465" s="43"/>
      <c r="K465" s="32"/>
      <c r="M465" s="37">
        <v>328364</v>
      </c>
      <c r="N465" s="44">
        <f t="shared" si="26"/>
        <v>1801.1650000000373</v>
      </c>
      <c r="O465" s="68"/>
      <c r="P465" s="69" t="s">
        <v>36</v>
      </c>
      <c r="Q465" s="50"/>
      <c r="R465" s="70">
        <f t="shared" si="23"/>
        <v>299</v>
      </c>
      <c r="S465" s="37"/>
      <c r="T465" s="37"/>
      <c r="U465" s="37"/>
      <c r="V465" s="37"/>
      <c r="W465" s="37"/>
      <c r="X465" s="37"/>
      <c r="Y465" s="37"/>
    </row>
    <row r="466" spans="1:25" s="33" customFormat="1" ht="14.25" x14ac:dyDescent="0.2">
      <c r="A466" s="38">
        <f t="shared" si="25"/>
        <v>43221</v>
      </c>
      <c r="B466" s="79">
        <v>326392.34700000001</v>
      </c>
      <c r="C466" s="79">
        <v>326628.82199999999</v>
      </c>
      <c r="D466" s="79">
        <v>325205.42599999998</v>
      </c>
      <c r="E466" s="79">
        <v>321330.511</v>
      </c>
      <c r="F466" s="48">
        <f t="shared" si="24"/>
        <v>326699.27399999998</v>
      </c>
      <c r="G466" s="83"/>
      <c r="H466" s="84"/>
      <c r="I466" s="43"/>
      <c r="J466" s="43"/>
      <c r="K466" s="32"/>
      <c r="M466" s="37">
        <v>328521</v>
      </c>
      <c r="N466" s="44">
        <f t="shared" si="26"/>
        <v>1821.7260000000242</v>
      </c>
      <c r="O466" s="68"/>
      <c r="P466" s="69" t="s">
        <v>33</v>
      </c>
      <c r="Q466" s="50"/>
      <c r="R466" s="70">
        <f t="shared" si="23"/>
        <v>302</v>
      </c>
      <c r="S466" s="37"/>
      <c r="T466" s="37"/>
      <c r="U466" s="37"/>
      <c r="V466" s="37"/>
      <c r="W466" s="37"/>
      <c r="X466" s="37"/>
      <c r="Y466" s="37"/>
    </row>
    <row r="467" spans="1:25" s="33" customFormat="1" ht="14.25" x14ac:dyDescent="0.2">
      <c r="A467" s="38">
        <f t="shared" si="25"/>
        <v>43252</v>
      </c>
      <c r="B467" s="79">
        <v>326533.25099999999</v>
      </c>
      <c r="C467" s="79">
        <v>326769.72600000002</v>
      </c>
      <c r="D467" s="79">
        <v>325346.33</v>
      </c>
      <c r="E467" s="79">
        <v>321472.26699999999</v>
      </c>
      <c r="F467" s="48">
        <f t="shared" si="24"/>
        <v>326846.85100000002</v>
      </c>
      <c r="G467" s="81">
        <f>AVERAGE(F465:F467)</f>
        <v>326702.98666666663</v>
      </c>
      <c r="H467" s="82">
        <f>+H455*I455</f>
        <v>326.89502262821469</v>
      </c>
      <c r="I467" s="67">
        <f>+H467/H455</f>
        <v>1.0067899247094561</v>
      </c>
      <c r="J467" s="67">
        <f>+(I455+I443+I431+I419+I407)/5</f>
        <v>1.0067899247094561</v>
      </c>
      <c r="K467" s="32"/>
      <c r="M467" s="37">
        <v>328692</v>
      </c>
      <c r="N467" s="44">
        <f t="shared" si="26"/>
        <v>1845.1489999999758</v>
      </c>
      <c r="O467" s="68"/>
      <c r="P467" s="69" t="s">
        <v>34</v>
      </c>
      <c r="Q467" s="50"/>
      <c r="R467" s="70">
        <f t="shared" si="23"/>
        <v>305</v>
      </c>
      <c r="S467" s="37"/>
      <c r="T467" s="37"/>
      <c r="U467" s="37"/>
      <c r="V467" s="37"/>
      <c r="W467" s="37"/>
      <c r="X467" s="37"/>
      <c r="Y467" s="37"/>
    </row>
    <row r="468" spans="1:25" s="33" customFormat="1" ht="14.25" x14ac:dyDescent="0.2">
      <c r="A468" s="38">
        <f t="shared" si="25"/>
        <v>43282</v>
      </c>
      <c r="B468" s="79">
        <v>326687.50099999999</v>
      </c>
      <c r="C468" s="79">
        <v>326923.97600000002</v>
      </c>
      <c r="D468" s="79">
        <v>325500.58</v>
      </c>
      <c r="E468" s="79">
        <v>321627.36300000001</v>
      </c>
      <c r="F468" s="48">
        <f t="shared" si="24"/>
        <v>327005.4045</v>
      </c>
      <c r="G468" s="83"/>
      <c r="H468" s="84"/>
      <c r="I468" s="43"/>
      <c r="J468" s="43"/>
      <c r="K468" s="32"/>
      <c r="M468" s="37">
        <v>328863</v>
      </c>
      <c r="N468" s="44">
        <f t="shared" si="26"/>
        <v>1857.5954999999958</v>
      </c>
      <c r="O468" s="68"/>
      <c r="P468" s="69" t="s">
        <v>35</v>
      </c>
      <c r="Q468" s="50"/>
      <c r="R468" s="70">
        <f t="shared" si="23"/>
        <v>308</v>
      </c>
      <c r="S468" s="37"/>
      <c r="T468" s="37"/>
      <c r="U468" s="37"/>
      <c r="V468" s="37"/>
      <c r="W468" s="37"/>
      <c r="X468" s="37"/>
      <c r="Y468" s="37"/>
    </row>
    <row r="469" spans="1:25" s="33" customFormat="1" ht="14.25" x14ac:dyDescent="0.2">
      <c r="A469" s="38">
        <f t="shared" si="25"/>
        <v>43313</v>
      </c>
      <c r="B469" s="79">
        <v>326850.35800000001</v>
      </c>
      <c r="C469" s="79">
        <v>327086.83299999998</v>
      </c>
      <c r="D469" s="79">
        <v>325663.43699999998</v>
      </c>
      <c r="E469" s="79">
        <v>321790.83</v>
      </c>
      <c r="F469" s="48">
        <f t="shared" si="24"/>
        <v>327167.48</v>
      </c>
      <c r="G469" s="83"/>
      <c r="H469" s="84"/>
      <c r="I469" s="43"/>
      <c r="J469" s="43"/>
      <c r="K469" s="32"/>
      <c r="M469" s="37">
        <v>329040</v>
      </c>
      <c r="N469" s="44">
        <f t="shared" si="26"/>
        <v>1872.5200000000186</v>
      </c>
      <c r="O469" s="68"/>
      <c r="P469" s="69" t="s">
        <v>36</v>
      </c>
      <c r="Q469" s="50"/>
      <c r="R469" s="70">
        <f t="shared" si="23"/>
        <v>311</v>
      </c>
      <c r="S469" s="37"/>
      <c r="T469" s="37"/>
      <c r="U469" s="37"/>
      <c r="V469" s="37"/>
      <c r="W469" s="37"/>
      <c r="X469" s="37"/>
      <c r="Y469" s="37"/>
    </row>
    <row r="470" spans="1:25" s="33" customFormat="1" ht="14.25" x14ac:dyDescent="0.2">
      <c r="A470" s="38">
        <f t="shared" si="25"/>
        <v>43344</v>
      </c>
      <c r="B470" s="79">
        <v>327011.652</v>
      </c>
      <c r="C470" s="79">
        <v>327248.12699999998</v>
      </c>
      <c r="D470" s="79">
        <v>325824.73100000003</v>
      </c>
      <c r="E470" s="79">
        <v>321952.734</v>
      </c>
      <c r="F470" s="48">
        <f t="shared" si="24"/>
        <v>327327.56550000003</v>
      </c>
      <c r="G470" s="81">
        <f>AVERAGE(F468:F470)</f>
        <v>327166.81666666665</v>
      </c>
      <c r="H470" s="82">
        <f>+H458*I458</f>
        <v>327.98758440017934</v>
      </c>
      <c r="I470" s="67">
        <f>+H470/H458</f>
        <v>1.0070295657023745</v>
      </c>
      <c r="J470" s="67">
        <f>+(I458+I446+I434+I422+I410)/5</f>
        <v>1.0070295657023745</v>
      </c>
      <c r="K470" s="32"/>
      <c r="M470" s="37">
        <v>329216</v>
      </c>
      <c r="N470" s="44">
        <f t="shared" si="26"/>
        <v>1888.4344999999739</v>
      </c>
      <c r="O470" s="68"/>
      <c r="P470" s="69" t="s">
        <v>33</v>
      </c>
      <c r="Q470" s="50"/>
      <c r="R470" s="70">
        <f t="shared" si="23"/>
        <v>314</v>
      </c>
      <c r="S470" s="37"/>
      <c r="T470" s="37"/>
      <c r="U470" s="37"/>
      <c r="V470" s="37"/>
      <c r="W470" s="37"/>
      <c r="X470" s="37"/>
      <c r="Y470" s="37"/>
    </row>
    <row r="471" spans="1:25" s="33" customFormat="1" ht="14.25" x14ac:dyDescent="0.2">
      <c r="A471" s="38">
        <f t="shared" si="25"/>
        <v>43374</v>
      </c>
      <c r="B471" s="79">
        <v>327170.52899999998</v>
      </c>
      <c r="C471" s="79">
        <v>327407.00400000002</v>
      </c>
      <c r="D471" s="79">
        <v>325983.60800000001</v>
      </c>
      <c r="E471" s="79">
        <v>322112.22100000002</v>
      </c>
      <c r="F471" s="48">
        <f t="shared" si="24"/>
        <v>327476.902</v>
      </c>
      <c r="G471" s="83"/>
      <c r="H471" s="84"/>
      <c r="I471" s="43"/>
      <c r="J471" s="43"/>
      <c r="K471" s="32"/>
      <c r="M471" s="37">
        <v>329379</v>
      </c>
      <c r="N471" s="44">
        <f t="shared" si="26"/>
        <v>1902.0979999999981</v>
      </c>
      <c r="O471" s="68"/>
      <c r="P471" s="69" t="s">
        <v>34</v>
      </c>
      <c r="Q471" s="50"/>
      <c r="R471" s="70">
        <f t="shared" si="23"/>
        <v>317</v>
      </c>
      <c r="S471" s="37"/>
      <c r="T471" s="37"/>
      <c r="U471" s="37"/>
      <c r="V471" s="37"/>
      <c r="W471" s="37"/>
      <c r="X471" s="37"/>
      <c r="Y471" s="37"/>
    </row>
    <row r="472" spans="1:25" s="33" customFormat="1" ht="14.25" x14ac:dyDescent="0.2">
      <c r="A472" s="38">
        <f t="shared" si="25"/>
        <v>43405</v>
      </c>
      <c r="B472" s="79">
        <v>327310.32500000001</v>
      </c>
      <c r="C472" s="79">
        <v>327546.8</v>
      </c>
      <c r="D472" s="79">
        <v>326123.40399999998</v>
      </c>
      <c r="E472" s="79">
        <v>322252.62699999998</v>
      </c>
      <c r="F472" s="48">
        <f t="shared" si="24"/>
        <v>327607.19750000001</v>
      </c>
      <c r="G472" s="83"/>
      <c r="H472" s="84"/>
      <c r="I472" s="43"/>
      <c r="J472" s="43"/>
      <c r="K472" s="32"/>
      <c r="M472" s="37">
        <v>329527</v>
      </c>
      <c r="N472" s="44">
        <f t="shared" si="26"/>
        <v>1919.8024999999907</v>
      </c>
      <c r="O472" s="68"/>
      <c r="P472" s="69" t="s">
        <v>35</v>
      </c>
      <c r="Q472" s="50"/>
      <c r="R472" s="70">
        <f t="shared" si="23"/>
        <v>320</v>
      </c>
      <c r="S472" s="37"/>
      <c r="T472" s="37"/>
      <c r="U472" s="37"/>
      <c r="V472" s="37"/>
      <c r="W472" s="37"/>
      <c r="X472" s="37"/>
      <c r="Y472" s="37"/>
    </row>
    <row r="473" spans="1:25" s="33" customFormat="1" ht="14.25" x14ac:dyDescent="0.2">
      <c r="A473" s="38">
        <f t="shared" si="25"/>
        <v>43435</v>
      </c>
      <c r="B473" s="79">
        <v>327431.12</v>
      </c>
      <c r="C473" s="79">
        <v>327667.59499999997</v>
      </c>
      <c r="D473" s="79">
        <v>326244.19900000002</v>
      </c>
      <c r="E473" s="79">
        <v>322374.03200000001</v>
      </c>
      <c r="F473" s="48">
        <f t="shared" si="24"/>
        <v>327722.06799999997</v>
      </c>
      <c r="G473" s="81">
        <f>AVERAGE(F471:F473)</f>
        <v>327602.05583333335</v>
      </c>
      <c r="H473" s="85">
        <f>+H461*I461</f>
        <v>328.60213068300362</v>
      </c>
      <c r="I473" s="67">
        <f>+H473/H461</f>
        <v>1.0070253773744893</v>
      </c>
      <c r="J473" s="67">
        <f>+(I461+I449+I437+I425+I413)/5</f>
        <v>1.0070253773744893</v>
      </c>
      <c r="K473" s="32"/>
      <c r="M473" s="37">
        <v>329659</v>
      </c>
      <c r="N473" s="44">
        <f t="shared" si="26"/>
        <v>1936.9320000000298</v>
      </c>
      <c r="O473" s="68"/>
      <c r="P473" s="69" t="s">
        <v>36</v>
      </c>
      <c r="Q473" s="50"/>
      <c r="R473" s="70">
        <f t="shared" si="23"/>
        <v>323</v>
      </c>
      <c r="S473" s="37"/>
      <c r="T473" s="37"/>
      <c r="U473" s="37"/>
      <c r="V473" s="37"/>
      <c r="W473" s="37"/>
      <c r="X473" s="37"/>
      <c r="Y473" s="37"/>
    </row>
    <row r="474" spans="1:25" s="33" customFormat="1" ht="14.25" x14ac:dyDescent="0.2">
      <c r="A474" s="38">
        <f t="shared" si="25"/>
        <v>43466</v>
      </c>
      <c r="B474" s="79">
        <v>327540.06599999999</v>
      </c>
      <c r="C474" s="79">
        <v>327776.54100000003</v>
      </c>
      <c r="D474" s="79">
        <v>326353.14500000002</v>
      </c>
      <c r="E474" s="79">
        <v>322483.58799999999</v>
      </c>
      <c r="F474" s="48">
        <f t="shared" si="24"/>
        <v>327824.24900000001</v>
      </c>
      <c r="G474" s="83"/>
      <c r="H474" s="84"/>
      <c r="I474" s="43"/>
      <c r="J474" s="43"/>
      <c r="K474" s="32"/>
      <c r="M474" s="37">
        <v>329766</v>
      </c>
      <c r="N474" s="44">
        <f t="shared" si="26"/>
        <v>1941.7509999999893</v>
      </c>
      <c r="O474" s="68"/>
      <c r="P474" s="69" t="s">
        <v>33</v>
      </c>
      <c r="Q474" s="50"/>
      <c r="R474" s="70">
        <f t="shared" si="23"/>
        <v>326</v>
      </c>
      <c r="S474" s="37"/>
      <c r="T474" s="37"/>
      <c r="U474" s="37"/>
      <c r="V474" s="37"/>
      <c r="W474" s="37"/>
      <c r="X474" s="37"/>
      <c r="Y474" s="37"/>
    </row>
    <row r="475" spans="1:25" s="33" customFormat="1" ht="14.25" x14ac:dyDescent="0.2">
      <c r="A475" s="38">
        <f t="shared" si="25"/>
        <v>43497</v>
      </c>
      <c r="B475" s="79">
        <v>327635.48200000002</v>
      </c>
      <c r="C475" s="79">
        <v>327871.95699999999</v>
      </c>
      <c r="D475" s="79">
        <v>326448.56099999999</v>
      </c>
      <c r="E475" s="79">
        <v>322579.614</v>
      </c>
      <c r="F475" s="48">
        <f>IF(C475 &gt;0, AVERAGE(C475,C476), "")</f>
        <v>327920.98849999998</v>
      </c>
      <c r="G475" s="83"/>
      <c r="H475" s="84"/>
      <c r="I475" s="43"/>
      <c r="J475" s="43"/>
      <c r="K475" s="32"/>
      <c r="M475" s="37">
        <v>329862</v>
      </c>
      <c r="N475" s="44">
        <f t="shared" si="26"/>
        <v>1941.0115000000224</v>
      </c>
      <c r="O475" s="68"/>
      <c r="P475" s="69" t="s">
        <v>34</v>
      </c>
      <c r="Q475" s="50"/>
      <c r="R475" s="70">
        <f t="shared" si="23"/>
        <v>329</v>
      </c>
      <c r="S475" s="37"/>
      <c r="T475" s="37"/>
      <c r="U475" s="37"/>
      <c r="V475" s="37"/>
      <c r="W475" s="37"/>
      <c r="X475" s="37"/>
      <c r="Y475" s="37"/>
    </row>
    <row r="476" spans="1:25" s="33" customFormat="1" ht="14.25" x14ac:dyDescent="0.2">
      <c r="A476" s="38">
        <f t="shared" si="25"/>
        <v>43525</v>
      </c>
      <c r="B476" s="79">
        <v>327733.54499999998</v>
      </c>
      <c r="C476" s="79">
        <v>327970.02</v>
      </c>
      <c r="D476" s="79">
        <v>326546.62400000001</v>
      </c>
      <c r="E476" s="79">
        <v>322678.28700000001</v>
      </c>
      <c r="F476" s="48">
        <f t="shared" si="24"/>
        <v>328024.74650000001</v>
      </c>
      <c r="G476" s="81">
        <f>AVERAGE(F474:F476)</f>
        <v>327923.32800000004</v>
      </c>
      <c r="H476" s="82">
        <f>+H464*I464</f>
        <v>328.77559273293434</v>
      </c>
      <c r="I476" s="67">
        <f>+H476/H464</f>
        <v>1.0068722856923582</v>
      </c>
      <c r="J476" s="67">
        <f>+(I464+I452+I440+I428+I416)/5</f>
        <v>1.0068722856923582</v>
      </c>
      <c r="K476" s="32"/>
      <c r="M476" s="37">
        <v>329977</v>
      </c>
      <c r="N476" s="44">
        <f t="shared" si="26"/>
        <v>1952.2534999999916</v>
      </c>
      <c r="O476" s="68"/>
      <c r="P476" s="69" t="s">
        <v>35</v>
      </c>
      <c r="Q476" s="50"/>
      <c r="R476" s="70">
        <f t="shared" si="23"/>
        <v>332</v>
      </c>
      <c r="S476" s="37"/>
      <c r="T476" s="37"/>
      <c r="U476" s="37"/>
      <c r="V476" s="37"/>
      <c r="W476" s="37"/>
      <c r="X476" s="37"/>
      <c r="Y476" s="37"/>
    </row>
    <row r="477" spans="1:25" s="33" customFormat="1" ht="14.25" x14ac:dyDescent="0.2">
      <c r="A477" s="38">
        <f t="shared" si="25"/>
        <v>43556</v>
      </c>
      <c r="B477" s="79">
        <v>327842.99800000002</v>
      </c>
      <c r="C477" s="79">
        <v>328079.473</v>
      </c>
      <c r="D477" s="79">
        <v>326656.07699999999</v>
      </c>
      <c r="E477" s="79">
        <v>322788.34999999998</v>
      </c>
      <c r="F477" s="48">
        <f t="shared" si="24"/>
        <v>328140.359</v>
      </c>
      <c r="G477" s="83"/>
      <c r="H477" s="84"/>
      <c r="I477" s="43"/>
      <c r="J477" s="43"/>
      <c r="K477" s="32"/>
      <c r="M477" s="37">
        <v>330103</v>
      </c>
      <c r="N477" s="44">
        <f t="shared" si="26"/>
        <v>1962.6410000000033</v>
      </c>
      <c r="O477" s="68"/>
      <c r="P477" s="69" t="s">
        <v>36</v>
      </c>
      <c r="Q477" s="50"/>
      <c r="R477" s="70">
        <f t="shared" si="23"/>
        <v>335</v>
      </c>
      <c r="S477" s="37"/>
      <c r="T477" s="37"/>
      <c r="U477" s="37"/>
      <c r="V477" s="37"/>
      <c r="W477" s="37"/>
      <c r="X477" s="37"/>
      <c r="Y477" s="37"/>
    </row>
    <row r="478" spans="1:25" s="33" customFormat="1" ht="14.25" x14ac:dyDescent="0.2">
      <c r="A478" s="38">
        <f t="shared" si="25"/>
        <v>43586</v>
      </c>
      <c r="B478" s="79">
        <v>327964.77</v>
      </c>
      <c r="C478" s="79">
        <v>328201.245</v>
      </c>
      <c r="D478" s="79">
        <v>326777.84899999999</v>
      </c>
      <c r="E478" s="79">
        <v>322910.73200000002</v>
      </c>
      <c r="F478" s="48">
        <f t="shared" si="24"/>
        <v>328266.59700000001</v>
      </c>
      <c r="G478" s="83"/>
      <c r="H478" s="84"/>
      <c r="I478" s="43"/>
      <c r="J478" s="43"/>
      <c r="K478" s="32"/>
      <c r="M478" s="37">
        <v>330240</v>
      </c>
      <c r="N478" s="44">
        <f t="shared" si="26"/>
        <v>1973.4029999999912</v>
      </c>
      <c r="O478" s="68"/>
      <c r="P478" s="69" t="s">
        <v>33</v>
      </c>
      <c r="Q478" s="50"/>
      <c r="R478" s="70">
        <f t="shared" si="23"/>
        <v>338</v>
      </c>
      <c r="S478" s="37"/>
      <c r="T478" s="37"/>
      <c r="U478" s="37"/>
      <c r="V478" s="37"/>
      <c r="W478" s="37"/>
      <c r="X478" s="37"/>
      <c r="Y478" s="37"/>
    </row>
    <row r="479" spans="1:25" s="33" customFormat="1" ht="14.25" x14ac:dyDescent="0.2">
      <c r="A479" s="38">
        <f t="shared" si="25"/>
        <v>43617</v>
      </c>
      <c r="B479" s="79">
        <v>328095.47399999999</v>
      </c>
      <c r="C479" s="79">
        <v>328331.94900000002</v>
      </c>
      <c r="D479" s="79">
        <v>326908.55300000001</v>
      </c>
      <c r="E479" s="79">
        <v>323042.04599999997</v>
      </c>
      <c r="F479" s="48">
        <f t="shared" si="24"/>
        <v>328403.97350000002</v>
      </c>
      <c r="G479" s="81">
        <f>AVERAGE(F477:F479)</f>
        <v>328270.30983333336</v>
      </c>
      <c r="H479" s="82">
        <f>+H467*I467</f>
        <v>329.11461521975622</v>
      </c>
      <c r="I479" s="67">
        <f>+H479/H467</f>
        <v>1.0067899247094561</v>
      </c>
      <c r="J479" s="67">
        <f>+(I467+I455+I443+I431+I419)/5</f>
        <v>1.0067899247094561</v>
      </c>
      <c r="K479" s="32"/>
      <c r="M479" s="37">
        <v>330393</v>
      </c>
      <c r="N479" s="44">
        <f t="shared" si="26"/>
        <v>1989.0264999999781</v>
      </c>
      <c r="O479" s="68"/>
      <c r="P479" s="69" t="s">
        <v>34</v>
      </c>
      <c r="Q479" s="50"/>
      <c r="R479" s="70">
        <f t="shared" si="23"/>
        <v>341</v>
      </c>
      <c r="S479" s="37"/>
      <c r="T479" s="37"/>
      <c r="U479" s="37"/>
      <c r="V479" s="37"/>
      <c r="W479" s="37"/>
      <c r="X479" s="37"/>
      <c r="Y479" s="37"/>
    </row>
    <row r="480" spans="1:25" s="33" customFormat="1" ht="14.25" x14ac:dyDescent="0.2">
      <c r="A480" s="38">
        <f t="shared" si="25"/>
        <v>43647</v>
      </c>
      <c r="B480" s="79">
        <v>328239.52299999999</v>
      </c>
      <c r="C480" s="79">
        <v>328475.99800000002</v>
      </c>
      <c r="D480" s="79">
        <v>327052.60200000001</v>
      </c>
      <c r="E480" s="79">
        <v>323186.69699999999</v>
      </c>
      <c r="F480" s="48">
        <f t="shared" si="24"/>
        <v>328561.00900000002</v>
      </c>
      <c r="G480" s="83"/>
      <c r="H480" s="84"/>
      <c r="I480" s="43"/>
      <c r="J480" s="43"/>
      <c r="K480" s="32"/>
      <c r="M480" s="37">
        <v>330553</v>
      </c>
      <c r="N480" s="44">
        <f t="shared" si="26"/>
        <v>1991.99099999998</v>
      </c>
      <c r="O480" s="68"/>
      <c r="P480" s="69" t="s">
        <v>35</v>
      </c>
      <c r="Q480" s="50"/>
      <c r="R480" s="70">
        <f t="shared" si="23"/>
        <v>344</v>
      </c>
      <c r="S480" s="37"/>
      <c r="T480" s="37"/>
      <c r="U480" s="37"/>
      <c r="V480" s="37"/>
      <c r="W480" s="37"/>
      <c r="X480" s="37"/>
      <c r="Y480" s="37"/>
    </row>
    <row r="481" spans="1:25" s="33" customFormat="1" ht="14.25" x14ac:dyDescent="0.2">
      <c r="A481" s="38">
        <f t="shared" si="25"/>
        <v>43678</v>
      </c>
      <c r="B481" s="79">
        <v>328409.54499999998</v>
      </c>
      <c r="C481" s="79">
        <v>328646.02</v>
      </c>
      <c r="D481" s="79">
        <v>327222.62400000001</v>
      </c>
      <c r="E481" s="79">
        <v>323356.71899999998</v>
      </c>
      <c r="F481" s="48">
        <f t="shared" si="24"/>
        <v>328730.24950000003</v>
      </c>
      <c r="G481" s="83"/>
      <c r="H481" s="84"/>
      <c r="I481" s="43"/>
      <c r="J481" s="43"/>
      <c r="K481" s="32"/>
      <c r="M481" s="37">
        <v>330729</v>
      </c>
      <c r="N481" s="44">
        <f t="shared" si="26"/>
        <v>1998.7504999999655</v>
      </c>
      <c r="O481" s="68"/>
      <c r="P481" s="69" t="s">
        <v>36</v>
      </c>
      <c r="Q481" s="50"/>
      <c r="R481" s="70">
        <f t="shared" si="23"/>
        <v>347</v>
      </c>
      <c r="S481" s="37"/>
      <c r="T481" s="37"/>
      <c r="U481" s="37"/>
      <c r="V481" s="37"/>
      <c r="W481" s="37"/>
      <c r="X481" s="37"/>
      <c r="Y481" s="37"/>
    </row>
    <row r="482" spans="1:25" s="33" customFormat="1" ht="14.25" x14ac:dyDescent="0.2">
      <c r="A482" s="38">
        <f t="shared" si="25"/>
        <v>43709</v>
      </c>
      <c r="B482" s="79">
        <v>328578.00400000002</v>
      </c>
      <c r="C482" s="79">
        <v>328814.47899999999</v>
      </c>
      <c r="D482" s="79">
        <v>327391.08299999998</v>
      </c>
      <c r="E482" s="79">
        <v>323525.17800000001</v>
      </c>
      <c r="F482" s="48">
        <f t="shared" si="24"/>
        <v>328897.49950000003</v>
      </c>
      <c r="G482" s="81">
        <f>AVERAGE(F480:F482)</f>
        <v>328729.58600000001</v>
      </c>
      <c r="H482" s="82">
        <f>+H470*I470</f>
        <v>330.29319467428348</v>
      </c>
      <c r="I482" s="67">
        <f>+H482/H470</f>
        <v>1.0070295657023745</v>
      </c>
      <c r="J482" s="67">
        <f>+(I470+I458+I446+I434+I422)/5</f>
        <v>1.0070295657023745</v>
      </c>
      <c r="K482" s="32"/>
      <c r="M482" s="37">
        <v>330904</v>
      </c>
      <c r="N482" s="44">
        <f t="shared" si="26"/>
        <v>2006.5004999999655</v>
      </c>
      <c r="O482" s="68"/>
      <c r="P482" s="69" t="s">
        <v>33</v>
      </c>
      <c r="Q482" s="50"/>
      <c r="R482" s="70">
        <f t="shared" si="23"/>
        <v>350</v>
      </c>
      <c r="S482" s="37"/>
      <c r="T482" s="37"/>
      <c r="U482" s="37"/>
      <c r="V482" s="37"/>
      <c r="W482" s="37"/>
      <c r="X482" s="37"/>
      <c r="Y482" s="37"/>
    </row>
    <row r="483" spans="1:25" s="33" customFormat="1" ht="14.25" x14ac:dyDescent="0.2">
      <c r="A483" s="38">
        <f t="shared" si="25"/>
        <v>43739</v>
      </c>
      <c r="B483" s="79">
        <v>328744.04499999998</v>
      </c>
      <c r="C483" s="79">
        <v>328980.52</v>
      </c>
      <c r="D483" s="79">
        <v>327557.12400000001</v>
      </c>
      <c r="E483" s="79">
        <v>323691.21899999998</v>
      </c>
      <c r="F483" s="48">
        <f t="shared" si="24"/>
        <v>329054.00199999998</v>
      </c>
      <c r="G483" s="83"/>
      <c r="H483" s="84"/>
      <c r="I483" s="43"/>
      <c r="J483" s="43"/>
      <c r="K483" s="32"/>
      <c r="M483" s="37">
        <v>331066</v>
      </c>
      <c r="N483" s="44">
        <f t="shared" si="26"/>
        <v>2011.9980000000214</v>
      </c>
      <c r="O483" s="68"/>
      <c r="P483" s="69" t="s">
        <v>34</v>
      </c>
      <c r="Q483" s="50"/>
      <c r="R483" s="70">
        <f t="shared" si="23"/>
        <v>353</v>
      </c>
      <c r="S483" s="37"/>
      <c r="T483" s="37"/>
      <c r="U483" s="37"/>
      <c r="V483" s="37"/>
      <c r="W483" s="37"/>
      <c r="X483" s="37"/>
      <c r="Y483" s="37"/>
    </row>
    <row r="484" spans="1:25" s="33" customFormat="1" ht="14.25" x14ac:dyDescent="0.2">
      <c r="A484" s="38">
        <f t="shared" si="25"/>
        <v>43770</v>
      </c>
      <c r="B484" s="79">
        <v>328891.00900000002</v>
      </c>
      <c r="C484" s="79">
        <v>329127.484</v>
      </c>
      <c r="D484" s="79">
        <v>327704.08799999999</v>
      </c>
      <c r="E484" s="79">
        <v>323838.18300000002</v>
      </c>
      <c r="F484" s="48">
        <f>IF(C484 &gt;0, AVERAGE(C484,C485), "")</f>
        <v>329191.46400000004</v>
      </c>
      <c r="G484" s="83"/>
      <c r="H484" s="84"/>
      <c r="I484" s="43"/>
      <c r="J484" s="43"/>
      <c r="K484" s="32"/>
      <c r="M484" s="37">
        <v>331213</v>
      </c>
      <c r="N484" s="44">
        <f t="shared" si="26"/>
        <v>2021.5359999999637</v>
      </c>
      <c r="O484" s="68"/>
      <c r="P484" s="69" t="s">
        <v>35</v>
      </c>
      <c r="Q484" s="50"/>
      <c r="R484" s="70">
        <f t="shared" si="23"/>
        <v>356</v>
      </c>
      <c r="S484" s="37"/>
      <c r="T484" s="37"/>
      <c r="U484" s="37"/>
      <c r="V484" s="37"/>
      <c r="W484" s="37"/>
      <c r="X484" s="37"/>
      <c r="Y484" s="37"/>
    </row>
    <row r="485" spans="1:25" s="33" customFormat="1" ht="14.25" x14ac:dyDescent="0.2">
      <c r="A485" s="38">
        <f t="shared" si="25"/>
        <v>43800</v>
      </c>
      <c r="B485" s="79">
        <v>329018.96899999998</v>
      </c>
      <c r="C485" s="79">
        <v>329255.44400000002</v>
      </c>
      <c r="D485" s="79">
        <v>327832.04800000001</v>
      </c>
      <c r="E485" s="79">
        <v>323966.14299999998</v>
      </c>
      <c r="F485" s="48">
        <f t="shared" ref="F485:F548" si="27">IF(C485 &gt;0, AVERAGE(C485,C486), "")</f>
        <v>329313.50150000001</v>
      </c>
      <c r="G485" s="81">
        <f>AVERAGE(F483:F485)</f>
        <v>329186.32250000001</v>
      </c>
      <c r="H485" s="82">
        <f>+H473*I473</f>
        <v>330.91068465711294</v>
      </c>
      <c r="I485" s="67">
        <f>+H485/H473</f>
        <v>1.0070253773744893</v>
      </c>
      <c r="J485" s="67">
        <f>+(I473+I461+I449+I437+I425)/5</f>
        <v>1.0070253773744893</v>
      </c>
      <c r="K485" s="32"/>
      <c r="M485" s="37">
        <v>331345</v>
      </c>
      <c r="N485" s="44">
        <f t="shared" si="26"/>
        <v>2031.498499999987</v>
      </c>
      <c r="O485" s="68"/>
      <c r="P485" s="69" t="s">
        <v>36</v>
      </c>
      <c r="Q485" s="50"/>
      <c r="R485" s="70">
        <f t="shared" si="23"/>
        <v>359</v>
      </c>
      <c r="S485" s="37"/>
      <c r="T485" s="37"/>
      <c r="U485" s="37"/>
      <c r="V485" s="37"/>
      <c r="W485" s="37"/>
      <c r="X485" s="37"/>
      <c r="Y485" s="37"/>
    </row>
    <row r="486" spans="1:25" s="33" customFormat="1" ht="15" x14ac:dyDescent="0.2">
      <c r="A486" s="38">
        <f t="shared" si="25"/>
        <v>43831</v>
      </c>
      <c r="B486" s="63">
        <v>329135.08399999997</v>
      </c>
      <c r="C486" s="63">
        <v>329371.55900000001</v>
      </c>
      <c r="D486" s="63">
        <v>327948.163</v>
      </c>
      <c r="E486" s="63">
        <v>324082.25799999997</v>
      </c>
      <c r="F486" s="48">
        <f t="shared" si="27"/>
        <v>329422.84750000003</v>
      </c>
      <c r="G486" s="83"/>
      <c r="H486" s="84"/>
      <c r="I486" s="43"/>
      <c r="J486" s="43"/>
      <c r="K486" s="32"/>
      <c r="M486" s="37">
        <v>331443</v>
      </c>
      <c r="N486" s="44">
        <f t="shared" si="26"/>
        <v>2020.1524999999674</v>
      </c>
      <c r="O486" s="68"/>
      <c r="P486" s="69"/>
      <c r="Q486" s="50"/>
      <c r="R486" s="70">
        <f t="shared" si="23"/>
        <v>362</v>
      </c>
      <c r="S486" s="37"/>
      <c r="T486" s="37"/>
      <c r="U486" s="37"/>
      <c r="V486" s="37"/>
      <c r="W486" s="37"/>
      <c r="X486" s="37"/>
      <c r="Y486" s="37"/>
    </row>
    <row r="487" spans="1:25" s="33" customFormat="1" ht="15" x14ac:dyDescent="0.2">
      <c r="A487" s="38">
        <f t="shared" si="25"/>
        <v>43862</v>
      </c>
      <c r="B487" s="63">
        <v>329237.66100000002</v>
      </c>
      <c r="C487" s="63">
        <v>329474.136</v>
      </c>
      <c r="D487" s="63">
        <v>328050.74</v>
      </c>
      <c r="E487" s="63">
        <v>324184.83500000002</v>
      </c>
      <c r="F487" s="48">
        <f t="shared" si="27"/>
        <v>329526.74699999997</v>
      </c>
      <c r="G487" s="83"/>
      <c r="H487" s="84"/>
      <c r="I487" s="43"/>
      <c r="J487" s="43"/>
      <c r="K487" s="32"/>
      <c r="M487" s="37">
        <v>331525</v>
      </c>
      <c r="N487" s="44">
        <f t="shared" si="26"/>
        <v>1998.2530000000261</v>
      </c>
      <c r="O487" s="68"/>
      <c r="P487" s="69"/>
      <c r="Q487" s="50"/>
      <c r="R487" s="70">
        <f t="shared" si="23"/>
        <v>365</v>
      </c>
      <c r="S487" s="37"/>
      <c r="T487" s="37"/>
      <c r="U487" s="37"/>
      <c r="V487" s="37"/>
      <c r="W487" s="37"/>
      <c r="X487" s="37"/>
      <c r="Y487" s="37"/>
    </row>
    <row r="488" spans="1:25" s="33" customFormat="1" ht="15" x14ac:dyDescent="0.2">
      <c r="A488" s="38">
        <f t="shared" si="25"/>
        <v>43891</v>
      </c>
      <c r="B488" s="63">
        <v>329342.88299999997</v>
      </c>
      <c r="C488" s="63">
        <v>329579.35800000001</v>
      </c>
      <c r="D488" s="63">
        <v>328155.962</v>
      </c>
      <c r="E488" s="63">
        <v>324290.05699999997</v>
      </c>
      <c r="F488" s="48">
        <f t="shared" si="27"/>
        <v>330670.94949999999</v>
      </c>
      <c r="G488" s="81">
        <f>AVERAGE(F486:F488)</f>
        <v>329873.51466666668</v>
      </c>
      <c r="H488" s="82">
        <f>+H476*I476</f>
        <v>331.03503253486946</v>
      </c>
      <c r="I488" s="67">
        <f>+H488/H476</f>
        <v>1.0068722856923582</v>
      </c>
      <c r="J488" s="67">
        <f>+(I476+I464+I452+I440+I428)/5</f>
        <v>1.0068722856923582</v>
      </c>
      <c r="K488" s="32"/>
      <c r="M488" s="37">
        <v>331667</v>
      </c>
      <c r="N488" s="44">
        <f t="shared" si="26"/>
        <v>996.05050000001211</v>
      </c>
      <c r="O488" s="68"/>
      <c r="P488" s="69"/>
      <c r="Q488" s="50"/>
      <c r="R488" s="70">
        <f t="shared" si="23"/>
        <v>368</v>
      </c>
      <c r="S488" s="37"/>
      <c r="T488" s="37"/>
      <c r="U488" s="37"/>
      <c r="V488" s="37"/>
      <c r="W488" s="37"/>
      <c r="X488" s="37"/>
      <c r="Y488" s="37"/>
    </row>
    <row r="489" spans="1:25" s="33" customFormat="1" ht="14.25" x14ac:dyDescent="0.2">
      <c r="A489" s="38">
        <f t="shared" si="25"/>
        <v>43922</v>
      </c>
      <c r="B489" s="86">
        <v>331515.73599999998</v>
      </c>
      <c r="C489" s="86">
        <v>331762.54100000003</v>
      </c>
      <c r="D489" s="86">
        <v>330399.33299999998</v>
      </c>
      <c r="E489" s="86">
        <v>326632.45799999998</v>
      </c>
      <c r="F489" s="48">
        <f t="shared" si="27"/>
        <v>331750.06200000003</v>
      </c>
      <c r="G489" s="83"/>
      <c r="H489" s="84"/>
      <c r="I489" s="43"/>
      <c r="J489" s="43"/>
      <c r="K489" s="32"/>
      <c r="M489" s="37">
        <v>331750</v>
      </c>
      <c r="N489" s="44">
        <f t="shared" si="26"/>
        <v>-6.2000000034458935E-2</v>
      </c>
      <c r="O489" s="68"/>
      <c r="P489" s="69"/>
      <c r="Q489" s="50"/>
      <c r="R489" s="70">
        <f t="shared" si="23"/>
        <v>371</v>
      </c>
      <c r="S489" s="37"/>
      <c r="T489" s="37"/>
      <c r="U489" s="37"/>
      <c r="V489" s="37"/>
      <c r="W489" s="37"/>
      <c r="X489" s="37"/>
      <c r="Y489" s="37"/>
    </row>
    <row r="490" spans="1:25" s="33" customFormat="1" ht="14.25" x14ac:dyDescent="0.2">
      <c r="A490" s="38">
        <f t="shared" si="25"/>
        <v>43952</v>
      </c>
      <c r="B490" s="86">
        <v>331492.67499999999</v>
      </c>
      <c r="C490" s="86">
        <v>331737.58299999998</v>
      </c>
      <c r="D490" s="86">
        <v>330380.36800000002</v>
      </c>
      <c r="E490" s="86">
        <v>326635.212</v>
      </c>
      <c r="F490" s="48">
        <f t="shared" si="27"/>
        <v>331751.46999999997</v>
      </c>
      <c r="G490" s="83"/>
      <c r="H490" s="84"/>
      <c r="I490" s="43"/>
      <c r="J490" s="43"/>
      <c r="K490" s="32"/>
      <c r="M490" s="37">
        <v>331751</v>
      </c>
      <c r="N490" s="44">
        <f t="shared" si="26"/>
        <v>-0.46999999997206032</v>
      </c>
      <c r="O490" s="68"/>
      <c r="P490" s="69"/>
      <c r="Q490" s="50"/>
      <c r="R490" s="70">
        <f t="shared" si="23"/>
        <v>374</v>
      </c>
      <c r="S490" s="37"/>
      <c r="T490" s="37"/>
      <c r="U490" s="37"/>
      <c r="V490" s="37"/>
      <c r="W490" s="37"/>
      <c r="X490" s="37"/>
      <c r="Y490" s="37"/>
    </row>
    <row r="491" spans="1:25" s="33" customFormat="1" ht="14.25" x14ac:dyDescent="0.2">
      <c r="A491" s="38">
        <f t="shared" si="25"/>
        <v>43983</v>
      </c>
      <c r="B491" s="86">
        <v>331520.86599999998</v>
      </c>
      <c r="C491" s="86">
        <v>331765.35700000002</v>
      </c>
      <c r="D491" s="86">
        <v>330408.00300000003</v>
      </c>
      <c r="E491" s="86">
        <v>326684.56599999999</v>
      </c>
      <c r="F491" s="48">
        <f t="shared" si="27"/>
        <v>331794.685</v>
      </c>
      <c r="G491" s="81">
        <f>AVERAGE(F489:F491)</f>
        <v>331765.40566666663</v>
      </c>
      <c r="H491" s="82">
        <f>+H479*I479</f>
        <v>331.34927867787997</v>
      </c>
      <c r="I491" s="67">
        <f>+H491/H479</f>
        <v>1.0067899247094561</v>
      </c>
      <c r="J491" s="67">
        <f>+(I479+I467+I455+I443+I431)/5</f>
        <v>1.0067899247094561</v>
      </c>
      <c r="K491" s="32"/>
      <c r="M491" s="37">
        <v>331795</v>
      </c>
      <c r="N491" s="44">
        <f t="shared" si="26"/>
        <v>0.31500000000232831</v>
      </c>
      <c r="O491" s="68"/>
      <c r="P491" s="69"/>
      <c r="Q491" s="50"/>
      <c r="R491" s="70">
        <f t="shared" si="23"/>
        <v>377</v>
      </c>
      <c r="S491" s="37"/>
      <c r="T491" s="37"/>
      <c r="U491" s="37"/>
      <c r="V491" s="37"/>
      <c r="W491" s="37"/>
      <c r="X491" s="37"/>
      <c r="Y491" s="37"/>
    </row>
    <row r="492" spans="1:25" s="33" customFormat="1" ht="14.25" x14ac:dyDescent="0.2">
      <c r="A492" s="38">
        <f t="shared" si="25"/>
        <v>44013</v>
      </c>
      <c r="B492" s="86">
        <v>331577.71999999997</v>
      </c>
      <c r="C492" s="86">
        <v>331824.01299999998</v>
      </c>
      <c r="D492" s="86">
        <v>330463.04499999998</v>
      </c>
      <c r="E492" s="86">
        <v>326761.32799999998</v>
      </c>
      <c r="F492" s="48">
        <f t="shared" si="27"/>
        <v>331861.43449999997</v>
      </c>
      <c r="G492" s="83"/>
      <c r="H492" s="84"/>
      <c r="I492" s="43"/>
      <c r="J492" s="43"/>
      <c r="K492" s="32"/>
      <c r="M492" s="37">
        <v>331861</v>
      </c>
      <c r="N492" s="44">
        <f t="shared" si="26"/>
        <v>-0.43449999997392297</v>
      </c>
      <c r="O492" s="68"/>
      <c r="P492" s="69"/>
      <c r="Q492" s="50"/>
      <c r="R492" s="70">
        <f t="shared" si="23"/>
        <v>380</v>
      </c>
      <c r="S492" s="37"/>
      <c r="T492" s="37"/>
      <c r="U492" s="37"/>
      <c r="V492" s="37"/>
      <c r="W492" s="37"/>
      <c r="X492" s="37"/>
      <c r="Y492" s="37"/>
    </row>
    <row r="493" spans="1:25" s="33" customFormat="1" ht="14.25" x14ac:dyDescent="0.2">
      <c r="A493" s="38">
        <f t="shared" si="25"/>
        <v>44044</v>
      </c>
      <c r="B493" s="86">
        <v>331651.90100000001</v>
      </c>
      <c r="C493" s="86">
        <v>331898.85600000003</v>
      </c>
      <c r="D493" s="86">
        <v>330530.74400000001</v>
      </c>
      <c r="E493" s="86">
        <v>326841.522</v>
      </c>
      <c r="F493" s="48">
        <f t="shared" si="27"/>
        <v>331936.10849999997</v>
      </c>
      <c r="G493" s="83"/>
      <c r="H493" s="84"/>
      <c r="I493" s="43"/>
      <c r="J493" s="43"/>
      <c r="K493" s="32"/>
      <c r="M493" s="37">
        <v>331936</v>
      </c>
      <c r="N493" s="44">
        <f t="shared" si="26"/>
        <v>-0.10849999997299165</v>
      </c>
      <c r="O493" s="68"/>
      <c r="P493" s="69"/>
      <c r="Q493" s="50"/>
      <c r="R493" s="70">
        <f t="shared" si="23"/>
        <v>383</v>
      </c>
      <c r="S493" s="37"/>
      <c r="T493" s="37"/>
      <c r="U493" s="37"/>
      <c r="V493" s="37"/>
      <c r="W493" s="37"/>
      <c r="X493" s="37"/>
      <c r="Y493" s="37"/>
    </row>
    <row r="494" spans="1:25" s="33" customFormat="1" ht="14.25" x14ac:dyDescent="0.2">
      <c r="A494" s="38">
        <f t="shared" si="25"/>
        <v>44075</v>
      </c>
      <c r="B494" s="86">
        <v>331726.967</v>
      </c>
      <c r="C494" s="86">
        <v>331973.36099999998</v>
      </c>
      <c r="D494" s="86">
        <v>330599.53700000001</v>
      </c>
      <c r="E494" s="86">
        <v>326922.81099999999</v>
      </c>
      <c r="F494" s="48">
        <f t="shared" si="27"/>
        <v>332016.67349999998</v>
      </c>
      <c r="G494" s="81">
        <f>AVERAGE(F492:F494)</f>
        <v>331938.07216666662</v>
      </c>
      <c r="H494" s="82">
        <f>+H482*I482</f>
        <v>332.61501238729352</v>
      </c>
      <c r="I494" s="67">
        <f>+H494/H482</f>
        <v>1.0070295657023745</v>
      </c>
      <c r="J494" s="67">
        <f>+(I482+I470+I458+I446+I434)/5</f>
        <v>1.0070295657023745</v>
      </c>
      <c r="K494" s="32"/>
      <c r="M494" s="37">
        <v>332017</v>
      </c>
      <c r="N494" s="44">
        <f t="shared" si="26"/>
        <v>0.32650000002468005</v>
      </c>
      <c r="O494" s="68"/>
      <c r="P494" s="69"/>
      <c r="Q494" s="50"/>
      <c r="R494" s="70">
        <f t="shared" si="23"/>
        <v>386</v>
      </c>
      <c r="S494" s="37"/>
      <c r="T494" s="37"/>
      <c r="U494" s="37"/>
      <c r="V494" s="37"/>
      <c r="W494" s="37"/>
      <c r="X494" s="37"/>
      <c r="Y494" s="37"/>
    </row>
    <row r="495" spans="1:25" s="33" customFormat="1" ht="14.25" x14ac:dyDescent="0.2">
      <c r="A495" s="38">
        <f t="shared" si="25"/>
        <v>44105</v>
      </c>
      <c r="B495" s="86">
        <v>331814.11300000001</v>
      </c>
      <c r="C495" s="86">
        <v>332059.98599999998</v>
      </c>
      <c r="D495" s="86">
        <v>330686.2</v>
      </c>
      <c r="E495" s="86">
        <v>327021.96999999997</v>
      </c>
      <c r="F495" s="48">
        <f t="shared" si="27"/>
        <v>332091.61599999998</v>
      </c>
      <c r="G495" s="83"/>
      <c r="H495" s="84"/>
      <c r="I495" s="43"/>
      <c r="J495" s="43"/>
      <c r="K495" s="32"/>
      <c r="M495" s="37">
        <v>332092</v>
      </c>
      <c r="N495" s="44">
        <f t="shared" si="26"/>
        <v>0.38400000002002344</v>
      </c>
      <c r="O495" s="68"/>
      <c r="P495" s="69"/>
      <c r="Q495" s="50"/>
      <c r="R495" s="70">
        <f t="shared" si="23"/>
        <v>389</v>
      </c>
      <c r="S495" s="37"/>
      <c r="T495" s="37"/>
      <c r="U495" s="37"/>
      <c r="V495" s="37"/>
      <c r="W495" s="37"/>
      <c r="X495" s="37"/>
      <c r="Y495" s="37"/>
    </row>
    <row r="496" spans="1:25" s="33" customFormat="1" ht="14.25" x14ac:dyDescent="0.2">
      <c r="A496" s="38">
        <f t="shared" si="25"/>
        <v>44136</v>
      </c>
      <c r="B496" s="86">
        <v>331876.109</v>
      </c>
      <c r="C496" s="86">
        <v>332123.24599999998</v>
      </c>
      <c r="D496" s="86">
        <v>330747.72700000001</v>
      </c>
      <c r="E496" s="86">
        <v>327095.99300000002</v>
      </c>
      <c r="F496" s="48">
        <f t="shared" si="27"/>
        <v>332129.30849999998</v>
      </c>
      <c r="G496" s="83"/>
      <c r="H496" s="84"/>
      <c r="I496" s="43"/>
      <c r="J496" s="43"/>
      <c r="K496" s="32"/>
      <c r="M496" s="37">
        <v>332129</v>
      </c>
      <c r="N496" s="44">
        <f t="shared" si="26"/>
        <v>-0.30849999998463318</v>
      </c>
      <c r="O496" s="68"/>
      <c r="P496" s="69"/>
      <c r="Q496" s="50"/>
      <c r="R496" s="70">
        <f t="shared" ref="R496:R537" si="28">R495+3</f>
        <v>392</v>
      </c>
      <c r="S496" s="37"/>
      <c r="T496" s="37"/>
      <c r="U496" s="37"/>
      <c r="V496" s="37"/>
      <c r="W496" s="37"/>
      <c r="X496" s="37"/>
      <c r="Y496" s="37"/>
    </row>
    <row r="497" spans="1:25" s="33" customFormat="1" ht="14.25" x14ac:dyDescent="0.2">
      <c r="A497" s="38">
        <f t="shared" si="25"/>
        <v>44166</v>
      </c>
      <c r="B497" s="86">
        <v>331889.83100000001</v>
      </c>
      <c r="C497" s="86">
        <v>332135.37099999998</v>
      </c>
      <c r="D497" s="86">
        <v>330759.99300000002</v>
      </c>
      <c r="E497" s="86">
        <v>327120.755</v>
      </c>
      <c r="F497" s="48">
        <f t="shared" si="27"/>
        <v>332112.85600000003</v>
      </c>
      <c r="G497" s="81">
        <f>AVERAGE(F495:F497)</f>
        <v>332111.26016666665</v>
      </c>
      <c r="H497" s="82">
        <f>+H485*I485</f>
        <v>333.23545709407978</v>
      </c>
      <c r="I497" s="67">
        <f>+H497/H485</f>
        <v>1.0070253773744893</v>
      </c>
      <c r="J497" s="67">
        <f>+(I485+I473+I461+I449+I437)/5</f>
        <v>1.0070253773744893</v>
      </c>
      <c r="K497" s="32"/>
      <c r="M497" s="37">
        <v>332113</v>
      </c>
      <c r="N497" s="44">
        <f t="shared" si="26"/>
        <v>0.143999999971129</v>
      </c>
      <c r="O497" s="68"/>
      <c r="P497" s="69"/>
      <c r="Q497" s="50"/>
      <c r="R497" s="70">
        <f t="shared" si="28"/>
        <v>395</v>
      </c>
      <c r="S497" s="37"/>
      <c r="T497" s="37"/>
      <c r="U497" s="37"/>
      <c r="V497" s="37"/>
      <c r="W497" s="37"/>
      <c r="X497" s="37"/>
      <c r="Y497" s="37"/>
    </row>
    <row r="498" spans="1:25" s="33" customFormat="1" ht="14.25" x14ac:dyDescent="0.2">
      <c r="A498" s="38">
        <f t="shared" si="25"/>
        <v>44197</v>
      </c>
      <c r="B498" s="86">
        <v>331845.01</v>
      </c>
      <c r="C498" s="86">
        <v>332090.34100000001</v>
      </c>
      <c r="D498" s="86">
        <v>330718.80900000001</v>
      </c>
      <c r="E498" s="86">
        <v>327092.06800000003</v>
      </c>
      <c r="F498" s="48">
        <f t="shared" si="27"/>
        <v>332058.27800000005</v>
      </c>
      <c r="G498" s="83"/>
      <c r="H498" s="84"/>
      <c r="I498" s="43"/>
      <c r="J498" s="43"/>
      <c r="K498" s="32"/>
      <c r="M498" s="37">
        <v>332058</v>
      </c>
      <c r="N498" s="44">
        <f t="shared" si="26"/>
        <v>-0.2780000000493601</v>
      </c>
      <c r="O498" s="68"/>
      <c r="P498" s="69"/>
      <c r="Q498" s="50"/>
      <c r="R498" s="70">
        <f t="shared" si="28"/>
        <v>398</v>
      </c>
      <c r="S498" s="37"/>
      <c r="T498" s="37"/>
      <c r="U498" s="37"/>
      <c r="V498" s="37"/>
      <c r="W498" s="37"/>
      <c r="X498" s="37"/>
      <c r="Y498" s="37"/>
    </row>
    <row r="499" spans="1:25" s="33" customFormat="1" ht="14.25" x14ac:dyDescent="0.2">
      <c r="A499" s="38">
        <f t="shared" si="25"/>
        <v>44228</v>
      </c>
      <c r="B499" s="86">
        <v>331781.64</v>
      </c>
      <c r="C499" s="86">
        <v>332026.21500000003</v>
      </c>
      <c r="D499" s="86">
        <v>330650.35800000001</v>
      </c>
      <c r="E499" s="86">
        <v>327036.11200000002</v>
      </c>
      <c r="F499" s="48">
        <f t="shared" si="27"/>
        <v>332034.19350000005</v>
      </c>
      <c r="G499" s="83"/>
      <c r="H499" s="84"/>
      <c r="I499" s="43"/>
      <c r="J499" s="43"/>
      <c r="K499" s="32"/>
      <c r="M499" s="37">
        <v>332034</v>
      </c>
      <c r="N499" s="44">
        <f t="shared" si="26"/>
        <v>-0.19350000005215406</v>
      </c>
      <c r="O499" s="68"/>
      <c r="P499" s="69"/>
      <c r="Q499" s="50"/>
      <c r="R499" s="70">
        <f t="shared" si="28"/>
        <v>401</v>
      </c>
      <c r="S499" s="37"/>
      <c r="T499" s="37"/>
      <c r="U499" s="37"/>
      <c r="V499" s="37"/>
      <c r="W499" s="37"/>
      <c r="X499" s="37"/>
      <c r="Y499" s="37"/>
    </row>
    <row r="500" spans="1:25" s="33" customFormat="1" ht="14.25" x14ac:dyDescent="0.2">
      <c r="A500" s="38">
        <f t="shared" si="25"/>
        <v>44256</v>
      </c>
      <c r="B500" s="86">
        <v>331797.64500000002</v>
      </c>
      <c r="C500" s="86">
        <v>332042.17200000002</v>
      </c>
      <c r="D500" s="86">
        <v>330664.37400000001</v>
      </c>
      <c r="E500" s="86">
        <v>327062.62400000001</v>
      </c>
      <c r="F500" s="48">
        <f t="shared" si="27"/>
        <v>332074.08500000002</v>
      </c>
      <c r="G500" s="81">
        <f>AVERAGE(F498:F500)</f>
        <v>332055.51883333339</v>
      </c>
      <c r="H500" s="82">
        <f>+H488*I488</f>
        <v>333.30999985262815</v>
      </c>
      <c r="I500" s="67">
        <f>+H500/H488</f>
        <v>1.0068722856923582</v>
      </c>
      <c r="J500" s="67">
        <f>+(I488+I476+I464+I452+I440)/5</f>
        <v>1.0068722856923582</v>
      </c>
      <c r="K500" s="32"/>
      <c r="M500" s="37">
        <v>332074</v>
      </c>
      <c r="N500" s="44">
        <f t="shared" si="26"/>
        <v>-8.5000000020954758E-2</v>
      </c>
      <c r="O500" s="68"/>
      <c r="P500" s="69"/>
      <c r="Q500" s="50"/>
      <c r="R500" s="70">
        <f t="shared" si="28"/>
        <v>404</v>
      </c>
      <c r="S500" s="37"/>
      <c r="T500" s="37"/>
      <c r="U500" s="37"/>
      <c r="V500" s="37"/>
      <c r="W500" s="37"/>
      <c r="X500" s="37"/>
      <c r="Y500" s="37"/>
    </row>
    <row r="501" spans="1:25" s="33" customFormat="1" ht="14.25" x14ac:dyDescent="0.2">
      <c r="A501" s="38">
        <f t="shared" si="25"/>
        <v>44287</v>
      </c>
      <c r="B501" s="86">
        <v>331860.79399999999</v>
      </c>
      <c r="C501" s="86">
        <v>332105.99800000002</v>
      </c>
      <c r="D501" s="86">
        <v>330728.70400000003</v>
      </c>
      <c r="E501" s="86">
        <v>327139.45</v>
      </c>
      <c r="F501" s="48">
        <f t="shared" si="27"/>
        <v>332140.1495</v>
      </c>
      <c r="G501" s="83"/>
      <c r="H501" s="84"/>
      <c r="I501" s="43"/>
      <c r="J501" s="43"/>
      <c r="K501" s="32"/>
      <c r="M501" s="37">
        <v>332140</v>
      </c>
      <c r="N501" s="44">
        <f t="shared" si="26"/>
        <v>-0.14949999999953434</v>
      </c>
      <c r="O501" s="68"/>
      <c r="P501" s="69"/>
      <c r="Q501" s="50"/>
      <c r="R501" s="70">
        <f t="shared" si="28"/>
        <v>407</v>
      </c>
      <c r="S501" s="37"/>
      <c r="T501" s="37"/>
      <c r="U501" s="37"/>
      <c r="V501" s="37"/>
      <c r="W501" s="37"/>
      <c r="X501" s="37"/>
      <c r="Y501" s="37"/>
    </row>
    <row r="502" spans="1:25" s="33" customFormat="1" ht="14.25" x14ac:dyDescent="0.2">
      <c r="A502" s="38">
        <f t="shared" si="25"/>
        <v>44317</v>
      </c>
      <c r="B502" s="86">
        <v>331927.37300000002</v>
      </c>
      <c r="C502" s="86">
        <v>332174.30099999998</v>
      </c>
      <c r="D502" s="86">
        <v>330798.71000000002</v>
      </c>
      <c r="E502" s="86">
        <v>327221.95199999999</v>
      </c>
      <c r="F502" s="48">
        <f t="shared" si="27"/>
        <v>332211.6655</v>
      </c>
      <c r="G502" s="83"/>
      <c r="H502" s="84"/>
      <c r="I502" s="43"/>
      <c r="J502" s="43"/>
      <c r="K502" s="32"/>
      <c r="M502" s="37">
        <v>332212</v>
      </c>
      <c r="N502" s="44">
        <f t="shared" si="26"/>
        <v>0.33449999999720603</v>
      </c>
      <c r="O502" s="68"/>
      <c r="P502" s="69"/>
      <c r="Q502" s="50"/>
      <c r="R502" s="70">
        <f t="shared" si="28"/>
        <v>410</v>
      </c>
      <c r="S502" s="37"/>
      <c r="T502" s="37"/>
      <c r="U502" s="37"/>
      <c r="V502" s="37"/>
      <c r="W502" s="37"/>
      <c r="X502" s="37"/>
      <c r="Y502" s="37"/>
    </row>
    <row r="503" spans="1:25" s="33" customFormat="1" ht="14.25" x14ac:dyDescent="0.2">
      <c r="A503" s="38">
        <f t="shared" si="25"/>
        <v>44348</v>
      </c>
      <c r="B503" s="86">
        <v>332001.24300000002</v>
      </c>
      <c r="C503" s="86">
        <v>332249.03000000003</v>
      </c>
      <c r="D503" s="86">
        <v>330872.10100000002</v>
      </c>
      <c r="E503" s="86">
        <v>327307.83899999998</v>
      </c>
      <c r="F503" s="48">
        <f t="shared" si="27"/>
        <v>332299.315</v>
      </c>
      <c r="G503" s="81">
        <f>AVERAGE(F501:F503)</f>
        <v>332217.04333333328</v>
      </c>
      <c r="H503" s="82">
        <f>+H491*I491</f>
        <v>333.59911533263534</v>
      </c>
      <c r="I503" s="67">
        <f>+H503/H491</f>
        <v>1.0067899247094561</v>
      </c>
      <c r="J503" s="67">
        <f>+(I491+I479+I467+I455+I443)/5</f>
        <v>1.0067899247094561</v>
      </c>
      <c r="K503" s="32"/>
      <c r="M503" s="37">
        <v>332299</v>
      </c>
      <c r="N503" s="44">
        <f t="shared" si="26"/>
        <v>-0.31500000000232831</v>
      </c>
      <c r="O503" s="68"/>
      <c r="P503" s="69"/>
      <c r="Q503" s="50"/>
      <c r="R503" s="70">
        <f t="shared" si="28"/>
        <v>413</v>
      </c>
      <c r="S503" s="37"/>
      <c r="T503" s="37"/>
      <c r="U503" s="37"/>
      <c r="V503" s="37"/>
      <c r="W503" s="37"/>
      <c r="X503" s="37"/>
      <c r="Y503" s="37"/>
    </row>
    <row r="504" spans="1:25" s="33" customFormat="1" ht="14.25" x14ac:dyDescent="0.2">
      <c r="A504" s="38">
        <f t="shared" si="25"/>
        <v>44378</v>
      </c>
      <c r="B504" s="86">
        <v>332099.76</v>
      </c>
      <c r="C504" s="86">
        <v>332349.59999999998</v>
      </c>
      <c r="D504" s="86">
        <v>330969.77399999998</v>
      </c>
      <c r="E504" s="86">
        <v>327418.00799999997</v>
      </c>
      <c r="F504" s="48">
        <f t="shared" si="27"/>
        <v>332454.54700000002</v>
      </c>
      <c r="G504" s="83"/>
      <c r="H504" s="84"/>
      <c r="I504" s="43"/>
      <c r="J504" s="43"/>
      <c r="K504" s="32"/>
      <c r="M504" s="37">
        <v>332455</v>
      </c>
      <c r="N504" s="44">
        <f t="shared" si="26"/>
        <v>0.4529999999795109</v>
      </c>
      <c r="O504" s="68"/>
      <c r="P504" s="69"/>
      <c r="Q504" s="50"/>
      <c r="R504" s="70">
        <f t="shared" si="28"/>
        <v>416</v>
      </c>
      <c r="S504" s="37"/>
      <c r="T504" s="37"/>
      <c r="U504" s="37"/>
      <c r="V504" s="37"/>
      <c r="W504" s="37"/>
      <c r="X504" s="37"/>
      <c r="Y504" s="37"/>
    </row>
    <row r="505" spans="1:25" s="33" customFormat="1" ht="14.25" x14ac:dyDescent="0.2">
      <c r="A505" s="38">
        <f t="shared" si="25"/>
        <v>44409</v>
      </c>
      <c r="B505" s="86">
        <v>332309.09499999997</v>
      </c>
      <c r="C505" s="86">
        <v>332559.49400000001</v>
      </c>
      <c r="D505" s="86">
        <v>331178.598</v>
      </c>
      <c r="E505" s="86">
        <v>327624.19099999999</v>
      </c>
      <c r="F505" s="48">
        <f t="shared" si="27"/>
        <v>332643.55200000003</v>
      </c>
      <c r="G505" s="83"/>
      <c r="H505" s="84"/>
      <c r="I505" s="43"/>
      <c r="J505" s="43"/>
      <c r="K505" s="32"/>
      <c r="M505" s="37">
        <v>332644</v>
      </c>
      <c r="N505" s="44">
        <f t="shared" si="26"/>
        <v>0.44799999997485429</v>
      </c>
      <c r="O505" s="68"/>
      <c r="P505" s="69"/>
      <c r="Q505" s="50"/>
      <c r="R505" s="70">
        <f t="shared" si="28"/>
        <v>419</v>
      </c>
      <c r="S505" s="37"/>
      <c r="T505" s="37"/>
      <c r="U505" s="37"/>
      <c r="V505" s="37"/>
      <c r="W505" s="37"/>
      <c r="X505" s="37"/>
      <c r="Y505" s="37"/>
    </row>
    <row r="506" spans="1:25" s="33" customFormat="1" ht="14.25" x14ac:dyDescent="0.2">
      <c r="A506" s="38">
        <f t="shared" si="25"/>
        <v>44440</v>
      </c>
      <c r="B506" s="86">
        <v>332476.98700000002</v>
      </c>
      <c r="C506" s="86">
        <v>332727.61</v>
      </c>
      <c r="D506" s="86">
        <v>331346.538</v>
      </c>
      <c r="E506" s="86">
        <v>327789.49</v>
      </c>
      <c r="F506" s="48">
        <f t="shared" si="27"/>
        <v>332805.13300000003</v>
      </c>
      <c r="G506" s="81">
        <f>AVERAGE(F504:F506)</f>
        <v>332634.41066666669</v>
      </c>
      <c r="H506" s="82">
        <f>+H494*I494</f>
        <v>334.95315147046608</v>
      </c>
      <c r="I506" s="67">
        <f>+H506/H494</f>
        <v>1.0070295657023745</v>
      </c>
      <c r="J506" s="67">
        <f>+(I494+I482+I470+I458+I446)/5</f>
        <v>1.0070295657023745</v>
      </c>
      <c r="K506" s="32"/>
      <c r="M506" s="37">
        <v>332805</v>
      </c>
      <c r="N506" s="44">
        <f t="shared" si="26"/>
        <v>-0.13300000003073364</v>
      </c>
      <c r="O506" s="68"/>
      <c r="P506" s="69"/>
      <c r="Q506" s="50"/>
      <c r="R506" s="70">
        <f t="shared" si="28"/>
        <v>422</v>
      </c>
      <c r="S506" s="37"/>
      <c r="T506" s="37"/>
      <c r="U506" s="37"/>
      <c r="V506" s="37"/>
      <c r="W506" s="37"/>
      <c r="X506" s="37"/>
      <c r="Y506" s="37"/>
    </row>
    <row r="507" spans="1:25" s="33" customFormat="1" ht="14.25" x14ac:dyDescent="0.2">
      <c r="A507" s="38">
        <f t="shared" si="25"/>
        <v>44470</v>
      </c>
      <c r="B507" s="86">
        <v>332632.82500000001</v>
      </c>
      <c r="C507" s="86">
        <v>332882.65600000002</v>
      </c>
      <c r="D507" s="86">
        <v>331508.39600000001</v>
      </c>
      <c r="E507" s="86">
        <v>327948.70699999999</v>
      </c>
      <c r="F507" s="48">
        <f t="shared" si="27"/>
        <v>332961.12050000002</v>
      </c>
      <c r="G507" s="83"/>
      <c r="H507" s="84"/>
      <c r="I507" s="43"/>
      <c r="J507" s="43"/>
      <c r="K507" s="32"/>
      <c r="M507" s="37">
        <v>332961</v>
      </c>
      <c r="N507" s="44">
        <f t="shared" si="26"/>
        <v>-0.12050000001909211</v>
      </c>
      <c r="O507" s="68"/>
      <c r="P507" s="69"/>
      <c r="Q507" s="50"/>
      <c r="R507" s="70">
        <f t="shared" si="28"/>
        <v>425</v>
      </c>
      <c r="S507" s="37"/>
      <c r="T507" s="37"/>
      <c r="U507" s="37"/>
      <c r="V507" s="37"/>
      <c r="W507" s="37"/>
      <c r="X507" s="37"/>
      <c r="Y507" s="37"/>
    </row>
    <row r="508" spans="1:25" s="33" customFormat="1" ht="14.25" x14ac:dyDescent="0.2">
      <c r="A508" s="38">
        <f t="shared" si="25"/>
        <v>44501</v>
      </c>
      <c r="B508" s="86">
        <v>332790.06599999999</v>
      </c>
      <c r="C508" s="86">
        <v>333039.58500000002</v>
      </c>
      <c r="D508" s="86">
        <v>331670.16499999998</v>
      </c>
      <c r="E508" s="86">
        <v>328107.83500000002</v>
      </c>
      <c r="F508" s="48">
        <f t="shared" si="27"/>
        <v>333116.76049999997</v>
      </c>
      <c r="G508" s="83"/>
      <c r="H508" s="84"/>
      <c r="I508" s="43"/>
      <c r="J508" s="43"/>
      <c r="K508" s="32"/>
      <c r="M508" s="37">
        <v>333117</v>
      </c>
      <c r="N508" s="44">
        <f t="shared" si="26"/>
        <v>0.23950000002514571</v>
      </c>
      <c r="O508" s="68"/>
      <c r="P508" s="69"/>
      <c r="Q508" s="50"/>
      <c r="R508" s="70">
        <f t="shared" si="28"/>
        <v>428</v>
      </c>
      <c r="S508" s="37"/>
      <c r="T508" s="37"/>
      <c r="U508" s="37"/>
      <c r="V508" s="37"/>
      <c r="W508" s="37"/>
      <c r="X508" s="37"/>
      <c r="Y508" s="37"/>
    </row>
    <row r="509" spans="1:25" s="33" customFormat="1" ht="14.25" x14ac:dyDescent="0.2">
      <c r="A509" s="38">
        <f t="shared" si="25"/>
        <v>44531</v>
      </c>
      <c r="B509" s="86">
        <v>332944.016</v>
      </c>
      <c r="C509" s="86">
        <v>333193.93599999999</v>
      </c>
      <c r="D509" s="86">
        <v>331828.89500000002</v>
      </c>
      <c r="E509" s="86">
        <v>328263.924</v>
      </c>
      <c r="F509" s="48">
        <f t="shared" si="27"/>
        <v>333260.40399999998</v>
      </c>
      <c r="G509" s="81">
        <f>AVERAGE(F507:F509)</f>
        <v>333112.76166666666</v>
      </c>
      <c r="H509" s="82">
        <f>+H497*I497</f>
        <v>335.5765619347261</v>
      </c>
      <c r="I509" s="67">
        <f>+H509/H497</f>
        <v>1.0070253773744893</v>
      </c>
      <c r="J509" s="67">
        <f>+(I497+I485+I473+I461+I449)/5</f>
        <v>1.0070253773744893</v>
      </c>
      <c r="K509" s="32"/>
      <c r="M509" s="37">
        <v>333260</v>
      </c>
      <c r="N509" s="44">
        <f t="shared" si="26"/>
        <v>-0.40399999998044223</v>
      </c>
      <c r="O509" s="68"/>
      <c r="P509" s="69"/>
      <c r="Q509" s="50"/>
      <c r="R509" s="70">
        <f t="shared" si="28"/>
        <v>431</v>
      </c>
      <c r="S509" s="37"/>
      <c r="T509" s="37"/>
      <c r="U509" s="37"/>
      <c r="V509" s="37"/>
      <c r="W509" s="37"/>
      <c r="X509" s="37"/>
      <c r="Y509" s="37"/>
    </row>
    <row r="510" spans="1:25" s="33" customFormat="1" ht="14.25" x14ac:dyDescent="0.2">
      <c r="A510" s="38">
        <f t="shared" si="25"/>
        <v>44562</v>
      </c>
      <c r="B510" s="86">
        <v>333076.09499999997</v>
      </c>
      <c r="C510" s="86">
        <v>333326.87199999997</v>
      </c>
      <c r="D510" s="86">
        <v>331967.696</v>
      </c>
      <c r="E510" s="86">
        <v>328400.08399999997</v>
      </c>
      <c r="F510" s="48">
        <f t="shared" si="27"/>
        <v>333360.11599999998</v>
      </c>
      <c r="G510" s="83"/>
      <c r="H510" s="84"/>
      <c r="I510" s="43"/>
      <c r="J510" s="43"/>
      <c r="K510" s="32"/>
      <c r="M510" s="37">
        <v>333360</v>
      </c>
      <c r="N510" s="44">
        <f t="shared" si="26"/>
        <v>-0.11599999997997656</v>
      </c>
      <c r="O510" s="68"/>
      <c r="P510" s="69"/>
      <c r="Q510" s="50"/>
      <c r="R510" s="70">
        <f t="shared" si="28"/>
        <v>434</v>
      </c>
      <c r="S510" s="37"/>
      <c r="T510" s="37"/>
      <c r="U510" s="37"/>
      <c r="V510" s="37"/>
      <c r="W510" s="37"/>
      <c r="X510" s="37"/>
      <c r="Y510" s="37"/>
    </row>
    <row r="511" spans="1:25" s="33" customFormat="1" ht="14.25" x14ac:dyDescent="0.2">
      <c r="A511" s="38">
        <f t="shared" si="25"/>
        <v>44593</v>
      </c>
      <c r="B511" s="86">
        <v>333143.96399999998</v>
      </c>
      <c r="C511" s="86">
        <v>333393.36</v>
      </c>
      <c r="D511" s="86">
        <v>332035.71000000002</v>
      </c>
      <c r="E511" s="86">
        <v>328465.45699999999</v>
      </c>
      <c r="F511" s="48">
        <f t="shared" si="27"/>
        <v>333456.62099999998</v>
      </c>
      <c r="G511" s="83"/>
      <c r="H511" s="84"/>
      <c r="I511" s="43"/>
      <c r="J511" s="43"/>
      <c r="K511" s="32"/>
      <c r="M511" s="37">
        <v>333457</v>
      </c>
      <c r="N511" s="44">
        <f t="shared" si="26"/>
        <v>0.37900000001536682</v>
      </c>
      <c r="O511" s="68"/>
      <c r="P511" s="87"/>
      <c r="Q511" s="50"/>
      <c r="R511" s="70">
        <f t="shared" si="28"/>
        <v>437</v>
      </c>
      <c r="S511" s="37"/>
      <c r="T511" s="37"/>
      <c r="U511" s="37"/>
      <c r="V511" s="37"/>
      <c r="W511" s="37"/>
      <c r="X511" s="37"/>
      <c r="Y511" s="37"/>
    </row>
    <row r="512" spans="1:25" s="33" customFormat="1" ht="14.25" x14ac:dyDescent="0.2">
      <c r="A512" s="38">
        <f t="shared" si="25"/>
        <v>44621</v>
      </c>
      <c r="B512" s="86">
        <v>333270.565</v>
      </c>
      <c r="C512" s="86">
        <v>333519.88199999998</v>
      </c>
      <c r="D512" s="86">
        <v>332166.96299999999</v>
      </c>
      <c r="E512" s="86">
        <v>328594.06900000002</v>
      </c>
      <c r="F512" s="48">
        <f t="shared" si="27"/>
        <v>333610.05849999998</v>
      </c>
      <c r="G512" s="81">
        <f>AVERAGE(F510:F512)</f>
        <v>333475.59850000002</v>
      </c>
      <c r="H512" s="82">
        <f>+H500*I500</f>
        <v>335.60060139573528</v>
      </c>
      <c r="I512" s="67">
        <f>+H512/H500</f>
        <v>1.0068722856923582</v>
      </c>
      <c r="J512" s="67">
        <f>+(I500+I488+I476+I464+I452)/5</f>
        <v>1.0068722856923582</v>
      </c>
      <c r="K512" s="32"/>
      <c r="M512" s="37">
        <v>333610</v>
      </c>
      <c r="N512" s="44">
        <f t="shared" si="26"/>
        <v>-5.8499999984633178E-2</v>
      </c>
      <c r="O512" s="88"/>
      <c r="P512" s="87"/>
      <c r="Q512" s="50"/>
      <c r="R512" s="70">
        <f t="shared" si="28"/>
        <v>440</v>
      </c>
      <c r="S512" s="37"/>
      <c r="T512" s="37"/>
      <c r="U512" s="37"/>
      <c r="V512" s="37"/>
      <c r="W512" s="37"/>
      <c r="X512" s="37"/>
      <c r="Y512" s="37"/>
    </row>
    <row r="513" spans="1:25" s="33" customFormat="1" ht="14.25" x14ac:dyDescent="0.2">
      <c r="A513" s="38">
        <f t="shared" si="25"/>
        <v>44652</v>
      </c>
      <c r="B513" s="86">
        <v>333450.58199999999</v>
      </c>
      <c r="C513" s="86">
        <v>333700.23499999999</v>
      </c>
      <c r="D513" s="86">
        <v>332354.24300000002</v>
      </c>
      <c r="E513" s="86">
        <v>328778.70799999998</v>
      </c>
      <c r="F513" s="48">
        <f t="shared" si="27"/>
        <v>333792.07550000004</v>
      </c>
      <c r="G513" s="83"/>
      <c r="H513" s="84"/>
      <c r="I513" s="43"/>
      <c r="J513" s="43"/>
      <c r="K513" s="32"/>
      <c r="M513" s="37">
        <v>333792</v>
      </c>
      <c r="N513" s="44">
        <f t="shared" si="26"/>
        <v>-7.5500000035390258E-2</v>
      </c>
      <c r="O513" s="88"/>
      <c r="P513" s="87"/>
      <c r="Q513" s="50"/>
      <c r="R513" s="70">
        <f t="shared" si="28"/>
        <v>443</v>
      </c>
      <c r="S513" s="37"/>
      <c r="T513" s="37"/>
      <c r="U513" s="37"/>
      <c r="V513" s="37"/>
      <c r="W513" s="37"/>
      <c r="X513" s="37"/>
      <c r="Y513" s="37"/>
    </row>
    <row r="514" spans="1:25" s="33" customFormat="1" ht="14.25" x14ac:dyDescent="0.2">
      <c r="A514" s="38">
        <f t="shared" si="25"/>
        <v>44682</v>
      </c>
      <c r="B514" s="86">
        <v>333634.34100000001</v>
      </c>
      <c r="C514" s="86">
        <v>333883.91600000003</v>
      </c>
      <c r="D514" s="86">
        <v>332545.52500000002</v>
      </c>
      <c r="E514" s="86">
        <v>328967.34899999999</v>
      </c>
      <c r="F514" s="48">
        <f t="shared" si="27"/>
        <v>333976.05900000001</v>
      </c>
      <c r="G514" s="83"/>
      <c r="H514" s="84"/>
      <c r="I514" s="43"/>
      <c r="J514" s="43"/>
      <c r="K514" s="32"/>
      <c r="M514" s="37">
        <v>333976</v>
      </c>
      <c r="N514" s="44">
        <f t="shared" si="26"/>
        <v>-5.9000000008381903E-2</v>
      </c>
      <c r="O514" s="88"/>
      <c r="P514" s="87"/>
      <c r="Q514" s="50"/>
      <c r="R514" s="70">
        <f t="shared" si="28"/>
        <v>446</v>
      </c>
      <c r="S514" s="37"/>
      <c r="T514" s="37"/>
      <c r="U514" s="37"/>
      <c r="V514" s="37"/>
      <c r="W514" s="37"/>
      <c r="X514" s="37"/>
      <c r="Y514" s="37"/>
    </row>
    <row r="515" spans="1:25" s="33" customFormat="1" ht="14.25" x14ac:dyDescent="0.2">
      <c r="A515" s="38">
        <f t="shared" si="25"/>
        <v>44713</v>
      </c>
      <c r="B515" s="86">
        <v>333818.05099999998</v>
      </c>
      <c r="C515" s="86">
        <v>334068.20199999999</v>
      </c>
      <c r="D515" s="86">
        <v>332731.14799999999</v>
      </c>
      <c r="E515" s="86">
        <v>329150.33100000001</v>
      </c>
      <c r="F515" s="48">
        <f t="shared" si="27"/>
        <v>334167.60749999998</v>
      </c>
      <c r="G515" s="81">
        <f>AVERAGE(F513:F515)</f>
        <v>333978.58066666668</v>
      </c>
      <c r="H515" s="82">
        <f>+H503*I503</f>
        <v>335.86422820888509</v>
      </c>
      <c r="I515" s="67">
        <f>+H515/H503</f>
        <v>1.0067899247094561</v>
      </c>
      <c r="J515" s="67">
        <f>+(I503+I491+I479+I467+I455)/5</f>
        <v>1.0067899247094561</v>
      </c>
      <c r="K515" s="32"/>
      <c r="M515" s="37">
        <v>334168</v>
      </c>
      <c r="N515" s="44">
        <f t="shared" si="26"/>
        <v>0.39250000001629815</v>
      </c>
      <c r="O515" s="88"/>
      <c r="P515" s="87"/>
      <c r="Q515" s="50"/>
      <c r="R515" s="70">
        <f t="shared" si="28"/>
        <v>449</v>
      </c>
      <c r="S515" s="37"/>
      <c r="T515" s="37"/>
      <c r="U515" s="37"/>
      <c r="V515" s="37"/>
      <c r="W515" s="37"/>
      <c r="X515" s="37"/>
      <c r="Y515" s="37"/>
    </row>
    <row r="516" spans="1:25" s="33" customFormat="1" ht="14.25" x14ac:dyDescent="0.2">
      <c r="A516" s="38">
        <f t="shared" si="25"/>
        <v>44743</v>
      </c>
      <c r="B516" s="86">
        <v>334017.321</v>
      </c>
      <c r="C516" s="86">
        <v>334267.01299999998</v>
      </c>
      <c r="D516" s="86">
        <v>332929.82900000003</v>
      </c>
      <c r="E516" s="86">
        <v>329346.37099999998</v>
      </c>
      <c r="F516" s="48">
        <f t="shared" si="27"/>
        <v>334392.77299999999</v>
      </c>
      <c r="G516" s="83"/>
      <c r="H516" s="84"/>
      <c r="I516" s="43"/>
      <c r="J516" s="43"/>
      <c r="K516" s="32"/>
      <c r="M516" s="37">
        <v>334393</v>
      </c>
      <c r="N516" s="44">
        <f t="shared" si="26"/>
        <v>0.22700000001350418</v>
      </c>
      <c r="O516" s="88"/>
      <c r="P516" s="87"/>
      <c r="Q516" s="50"/>
      <c r="R516" s="70">
        <f t="shared" si="28"/>
        <v>452</v>
      </c>
      <c r="S516" s="37"/>
      <c r="T516" s="37"/>
      <c r="U516" s="37"/>
      <c r="V516" s="37"/>
      <c r="W516" s="37"/>
      <c r="X516" s="37"/>
      <c r="Y516" s="37"/>
    </row>
    <row r="517" spans="1:25" s="33" customFormat="1" ht="14.25" x14ac:dyDescent="0.2">
      <c r="A517" s="38">
        <f t="shared" si="25"/>
        <v>44774</v>
      </c>
      <c r="B517" s="86">
        <v>334269.739</v>
      </c>
      <c r="C517" s="86">
        <v>334518.533</v>
      </c>
      <c r="D517" s="86">
        <v>333181.22899999999</v>
      </c>
      <c r="E517" s="86">
        <v>329595.038</v>
      </c>
      <c r="F517" s="48">
        <f t="shared" si="27"/>
        <v>334652.44</v>
      </c>
      <c r="G517" s="83"/>
      <c r="H517" s="84"/>
      <c r="I517" s="43"/>
      <c r="J517" s="43"/>
      <c r="K517" s="32"/>
      <c r="M517" s="37">
        <v>334652</v>
      </c>
      <c r="N517" s="44">
        <f t="shared" si="26"/>
        <v>-0.44000000000232831</v>
      </c>
      <c r="O517" s="88"/>
      <c r="P517" s="87"/>
      <c r="Q517" s="89"/>
      <c r="R517" s="70">
        <f t="shared" si="28"/>
        <v>455</v>
      </c>
      <c r="S517" s="90"/>
      <c r="T517" s="90"/>
      <c r="U517" s="37"/>
      <c r="V517" s="37"/>
      <c r="W517" s="37"/>
      <c r="X517" s="37"/>
      <c r="Y517" s="37"/>
    </row>
    <row r="518" spans="1:25" s="16" customFormat="1" ht="12.6" customHeight="1" x14ac:dyDescent="0.2">
      <c r="A518" s="38">
        <f>IF(MONTH(A517)=12,DATE(YEAR(A517)+1,1,1),DATE(YEAR(A517),MONTH(A517)+1,1))</f>
        <v>44805</v>
      </c>
      <c r="B518" s="86">
        <v>334537.65000000002</v>
      </c>
      <c r="C518" s="91">
        <v>334786.34700000001</v>
      </c>
      <c r="D518" s="91">
        <v>333448.11599999998</v>
      </c>
      <c r="E518" s="91">
        <v>329859.19199999998</v>
      </c>
      <c r="F518" s="48">
        <f t="shared" si="27"/>
        <v>334912.44500000001</v>
      </c>
      <c r="G518" s="81">
        <f>AVERAGE(F516:F518)</f>
        <v>334652.55266666668</v>
      </c>
      <c r="H518" s="82">
        <f>+H506*I506</f>
        <v>337.30772665594509</v>
      </c>
      <c r="I518" s="67">
        <f>+H518/H506</f>
        <v>1.0070295657023745</v>
      </c>
      <c r="J518" s="67">
        <f>+(I506+I494+I482+I470+I458)/5</f>
        <v>1.0070295657023745</v>
      </c>
      <c r="K518" s="90"/>
      <c r="M518" s="37">
        <v>334912</v>
      </c>
      <c r="N518" s="44">
        <f t="shared" si="26"/>
        <v>-0.44500000000698492</v>
      </c>
      <c r="O518" s="88"/>
      <c r="P518" s="87"/>
      <c r="Q518" s="89"/>
      <c r="R518" s="70">
        <f t="shared" si="28"/>
        <v>458</v>
      </c>
      <c r="S518" s="90"/>
      <c r="T518" s="90"/>
      <c r="U518" s="90"/>
      <c r="V518" s="90"/>
      <c r="W518" s="90"/>
      <c r="X518" s="90"/>
      <c r="Y518" s="90"/>
    </row>
    <row r="519" spans="1:25" s="16" customFormat="1" ht="14.25" x14ac:dyDescent="0.2">
      <c r="A519" s="38">
        <f>IF(MONTH(A518)=12,DATE(YEAR(A518)+1,1,1),DATE(YEAR(A518),MONTH(A518)+1,1))</f>
        <v>44835</v>
      </c>
      <c r="B519" s="86">
        <v>334790.804</v>
      </c>
      <c r="C519" s="91">
        <v>335038.54300000001</v>
      </c>
      <c r="D519" s="91">
        <v>333702.77100000001</v>
      </c>
      <c r="E519" s="91">
        <v>330111.114</v>
      </c>
      <c r="F519" s="48">
        <f t="shared" si="27"/>
        <v>335154.88049999997</v>
      </c>
      <c r="G519" s="92"/>
      <c r="H519" s="93"/>
      <c r="I519" s="94"/>
      <c r="J519" s="94"/>
      <c r="K519" s="90"/>
      <c r="M519" s="37">
        <v>335155</v>
      </c>
      <c r="N519" s="44">
        <f t="shared" si="26"/>
        <v>0.11950000002980232</v>
      </c>
      <c r="O519" s="88"/>
      <c r="P519" s="87"/>
      <c r="Q519" s="89"/>
      <c r="R519" s="70">
        <f t="shared" si="28"/>
        <v>461</v>
      </c>
      <c r="S519" s="90"/>
      <c r="T519" s="90"/>
      <c r="U519" s="90"/>
      <c r="V519" s="90"/>
      <c r="W519" s="90"/>
      <c r="X519" s="90"/>
      <c r="Y519" s="90"/>
    </row>
    <row r="520" spans="1:25" s="16" customFormat="1" ht="14.25" x14ac:dyDescent="0.2">
      <c r="A520" s="38">
        <f>IF(MONTH(A519)=12,DATE(YEAR(A519)+1,1,1),DATE(YEAR(A519),MONTH(A519)+1,1))</f>
        <v>44866</v>
      </c>
      <c r="B520" s="86">
        <v>335024.20299999998</v>
      </c>
      <c r="C520" s="91">
        <v>335271.21799999999</v>
      </c>
      <c r="D520" s="91">
        <v>333942.413</v>
      </c>
      <c r="E520" s="91">
        <v>330348.02299999999</v>
      </c>
      <c r="F520" s="48">
        <f t="shared" si="27"/>
        <v>335386.20550000004</v>
      </c>
      <c r="G520" s="92"/>
      <c r="H520" s="93"/>
      <c r="I520" s="94"/>
      <c r="J520" s="94"/>
      <c r="K520" s="90"/>
      <c r="M520" s="37">
        <v>335386</v>
      </c>
      <c r="N520" s="44">
        <f t="shared" si="26"/>
        <v>-0.20550000004004687</v>
      </c>
      <c r="O520" s="88"/>
      <c r="P520" s="87"/>
      <c r="Q520" s="89"/>
      <c r="R520" s="70">
        <f t="shared" si="28"/>
        <v>464</v>
      </c>
      <c r="S520" s="90"/>
      <c r="T520" s="90"/>
      <c r="U520" s="90"/>
      <c r="V520" s="90"/>
      <c r="W520" s="90"/>
      <c r="X520" s="90"/>
      <c r="Y520" s="90"/>
    </row>
    <row r="521" spans="1:25" s="16" customFormat="1" ht="14.25" x14ac:dyDescent="0.2">
      <c r="A521" s="38">
        <f>IF(MONTH(A520)=12,DATE(YEAR(A520)+1,1,1),DATE(YEAR(A520),MONTH(A520)+1,1))</f>
        <v>44896</v>
      </c>
      <c r="B521" s="86">
        <v>335254.17200000002</v>
      </c>
      <c r="C521" s="91">
        <v>335501.19300000003</v>
      </c>
      <c r="D521" s="91">
        <v>334176.55800000002</v>
      </c>
      <c r="E521" s="91">
        <v>330579.435</v>
      </c>
      <c r="F521" s="48">
        <f t="shared" si="27"/>
        <v>335603.83850000001</v>
      </c>
      <c r="G521" s="81">
        <f>AVERAGE(F519:F521)</f>
        <v>335381.64149999997</v>
      </c>
      <c r="H521" s="82">
        <f>+H509*I509</f>
        <v>337.93411392035125</v>
      </c>
      <c r="I521" s="67">
        <f>+H521/H509</f>
        <v>1.0070253773744893</v>
      </c>
      <c r="J521" s="67">
        <f>+(I509+I497+I485+I473+I461)/5</f>
        <v>1.0070253773744893</v>
      </c>
      <c r="K521" s="90"/>
      <c r="M521" s="37">
        <v>335604</v>
      </c>
      <c r="N521" s="44">
        <f t="shared" ref="N521:N549" si="29">+IF(M521&gt;0, M521-F521, "")</f>
        <v>0.16149999998742715</v>
      </c>
      <c r="O521" s="88"/>
      <c r="P521" s="87"/>
      <c r="Q521" s="89"/>
      <c r="R521" s="70">
        <f t="shared" si="28"/>
        <v>467</v>
      </c>
      <c r="S521" s="90"/>
      <c r="T521" s="90"/>
      <c r="U521" s="90"/>
      <c r="V521" s="90"/>
      <c r="W521" s="90"/>
      <c r="X521" s="90"/>
      <c r="Y521" s="90"/>
    </row>
    <row r="522" spans="1:25" s="16" customFormat="1" ht="14.25" x14ac:dyDescent="0.2">
      <c r="A522" s="38">
        <f>IF(MONTH(A521)=12,DATE(YEAR(A521)+1,1,1),DATE(YEAR(A521),MONTH(A521)+1,1))</f>
        <v>44927</v>
      </c>
      <c r="B522" s="86">
        <v>335459.73599999998</v>
      </c>
      <c r="C522" s="91">
        <v>335706.484</v>
      </c>
      <c r="D522" s="91">
        <v>334386.31599999999</v>
      </c>
      <c r="E522" s="91">
        <v>330786.46000000002</v>
      </c>
      <c r="F522" s="48">
        <f t="shared" si="27"/>
        <v>335807.25300000003</v>
      </c>
      <c r="G522" s="83"/>
      <c r="H522" s="84"/>
      <c r="I522" s="43"/>
      <c r="J522" s="43"/>
      <c r="K522" s="90"/>
      <c r="M522" s="37">
        <v>335807</v>
      </c>
      <c r="N522" s="44">
        <f>+IF(M522&gt;0, M522-F522, "")</f>
        <v>-0.25300000002607703</v>
      </c>
      <c r="O522" s="88"/>
      <c r="P522" s="87"/>
      <c r="Q522" s="89"/>
      <c r="R522" s="70">
        <f t="shared" si="28"/>
        <v>470</v>
      </c>
      <c r="S522" s="90"/>
      <c r="T522" s="90"/>
      <c r="U522" s="90"/>
      <c r="V522" s="90"/>
      <c r="W522" s="90"/>
      <c r="X522" s="90"/>
      <c r="Y522" s="90"/>
    </row>
    <row r="523" spans="1:25" s="16" customFormat="1" ht="14.25" x14ac:dyDescent="0.2">
      <c r="A523" s="38">
        <f t="shared" ref="A523:A569" si="30">IF(MONTH(A522)=12,DATE(YEAR(A522)+1,1,1),DATE(YEAR(A522),MONTH(A522)+1,1))</f>
        <v>44958</v>
      </c>
      <c r="B523" s="86">
        <v>335661.69199999998</v>
      </c>
      <c r="C523" s="91">
        <v>335908.022</v>
      </c>
      <c r="D523" s="91">
        <v>334588.71600000001</v>
      </c>
      <c r="E523" s="91">
        <v>330986.12699999998</v>
      </c>
      <c r="F523" s="48">
        <f t="shared" si="27"/>
        <v>336014.52600000001</v>
      </c>
      <c r="G523" s="83"/>
      <c r="H523" s="84"/>
      <c r="I523" s="43"/>
      <c r="J523" s="43"/>
      <c r="K523" s="90"/>
      <c r="M523" s="37">
        <v>336015</v>
      </c>
      <c r="N523" s="44">
        <f t="shared" si="29"/>
        <v>0.47399999998742715</v>
      </c>
      <c r="O523" s="88"/>
      <c r="P523" s="87"/>
      <c r="Q523" s="89"/>
      <c r="R523" s="70">
        <f t="shared" si="28"/>
        <v>473</v>
      </c>
      <c r="S523" s="90"/>
      <c r="T523" s="90"/>
      <c r="U523" s="90"/>
      <c r="V523" s="90"/>
      <c r="W523" s="90"/>
      <c r="X523" s="90"/>
      <c r="Y523" s="90"/>
    </row>
    <row r="524" spans="1:25" s="16" customFormat="1" ht="14.25" x14ac:dyDescent="0.2">
      <c r="A524" s="38">
        <f t="shared" si="30"/>
        <v>44986</v>
      </c>
      <c r="B524" s="86">
        <v>335876.01799999998</v>
      </c>
      <c r="C524" s="91">
        <v>336121.03</v>
      </c>
      <c r="D524" s="91">
        <v>334804.91600000003</v>
      </c>
      <c r="E524" s="91">
        <v>331199.59399999998</v>
      </c>
      <c r="F524" s="48">
        <f t="shared" si="27"/>
        <v>336231.75150000001</v>
      </c>
      <c r="G524" s="81">
        <f>AVERAGE(F522:F524)</f>
        <v>336017.84350000002</v>
      </c>
      <c r="H524" s="82">
        <f>+H512*I512</f>
        <v>337.90694460705402</v>
      </c>
      <c r="I524" s="67">
        <f>+H524/H512</f>
        <v>1.0068722856923582</v>
      </c>
      <c r="J524" s="67">
        <f>+(I512+I500+I488+I476+I464)/5</f>
        <v>1.0068722856923582</v>
      </c>
      <c r="K524" s="90"/>
      <c r="M524" s="90">
        <v>336232</v>
      </c>
      <c r="N524" s="44">
        <f t="shared" si="29"/>
        <v>0.24849999998696148</v>
      </c>
      <c r="O524" s="88"/>
      <c r="P524" s="87"/>
      <c r="Q524" s="89"/>
      <c r="R524" s="70">
        <f t="shared" si="28"/>
        <v>476</v>
      </c>
      <c r="S524" s="90"/>
      <c r="T524" s="90"/>
      <c r="U524" s="90"/>
      <c r="V524" s="90"/>
      <c r="W524" s="90"/>
      <c r="X524" s="90"/>
      <c r="Y524" s="90"/>
    </row>
    <row r="525" spans="1:25" s="16" customFormat="1" ht="14.25" x14ac:dyDescent="0.2">
      <c r="A525" s="38">
        <f t="shared" si="30"/>
        <v>45017</v>
      </c>
      <c r="B525" s="86">
        <v>336097.79300000001</v>
      </c>
      <c r="C525" s="91">
        <v>336342.473</v>
      </c>
      <c r="D525" s="91">
        <v>335030.08</v>
      </c>
      <c r="E525" s="91">
        <v>331422.02500000002</v>
      </c>
      <c r="F525" s="48">
        <f t="shared" si="27"/>
        <v>336451.2855</v>
      </c>
      <c r="G525" s="83"/>
      <c r="H525" s="84"/>
      <c r="I525" s="43"/>
      <c r="J525" s="43"/>
      <c r="K525" s="90"/>
      <c r="M525" s="90">
        <v>336451</v>
      </c>
      <c r="N525" s="44">
        <f t="shared" si="29"/>
        <v>-0.28549999999813735</v>
      </c>
      <c r="O525" s="88"/>
      <c r="P525" s="87"/>
      <c r="Q525" s="89"/>
      <c r="R525" s="70">
        <f t="shared" si="28"/>
        <v>479</v>
      </c>
      <c r="S525" s="90"/>
      <c r="T525" s="90"/>
      <c r="U525" s="90"/>
      <c r="V525" s="90"/>
      <c r="W525" s="90"/>
      <c r="X525" s="90"/>
      <c r="Y525" s="90"/>
    </row>
    <row r="526" spans="1:25" s="16" customFormat="1" ht="14.25" x14ac:dyDescent="0.2">
      <c r="A526" s="38">
        <f t="shared" si="30"/>
        <v>45047</v>
      </c>
      <c r="B526" s="86">
        <v>336315.484</v>
      </c>
      <c r="C526" s="91">
        <v>336560.098</v>
      </c>
      <c r="D526" s="91">
        <v>335249.57199999999</v>
      </c>
      <c r="E526" s="91">
        <v>331638.78399999999</v>
      </c>
      <c r="F526" s="48">
        <f t="shared" si="27"/>
        <v>336679.20050000004</v>
      </c>
      <c r="G526" s="83"/>
      <c r="H526" s="84"/>
      <c r="I526" s="43"/>
      <c r="J526" s="43"/>
      <c r="K526" s="90"/>
      <c r="M526" s="90">
        <v>336679</v>
      </c>
      <c r="N526" s="44">
        <f t="shared" si="29"/>
        <v>-0.20050000003539026</v>
      </c>
      <c r="O526" s="88"/>
      <c r="P526" s="87"/>
      <c r="Q526" s="89"/>
      <c r="R526" s="70">
        <f t="shared" si="28"/>
        <v>482</v>
      </c>
      <c r="S526" s="90"/>
      <c r="T526" s="90"/>
      <c r="U526" s="90"/>
      <c r="V526" s="90"/>
      <c r="W526" s="90"/>
      <c r="X526" s="90"/>
      <c r="Y526" s="90"/>
    </row>
    <row r="527" spans="1:25" s="16" customFormat="1" ht="14.25" x14ac:dyDescent="0.2">
      <c r="A527" s="38">
        <f t="shared" si="30"/>
        <v>45078</v>
      </c>
      <c r="B527" s="86">
        <v>336552.261</v>
      </c>
      <c r="C527" s="91">
        <v>336798.30300000001</v>
      </c>
      <c r="D527" s="91">
        <v>335487.08899999998</v>
      </c>
      <c r="E527" s="91">
        <v>331873.56800000003</v>
      </c>
      <c r="F527" s="48">
        <f t="shared" si="27"/>
        <v>336924.98600000003</v>
      </c>
      <c r="G527" s="81">
        <f>AVERAGE(F525:F527)</f>
        <v>336685.15733333334</v>
      </c>
      <c r="H527" s="82">
        <f>+H515*I515</f>
        <v>338.14472103102298</v>
      </c>
      <c r="I527" s="67">
        <f>+H527/H515</f>
        <v>1.0067899247094561</v>
      </c>
      <c r="J527" s="67">
        <f>+(I515+I503+I491+I479+I467)/5</f>
        <v>1.0067899247094561</v>
      </c>
      <c r="K527" s="90"/>
      <c r="M527" s="90">
        <v>336925</v>
      </c>
      <c r="N527" s="44">
        <f t="shared" si="29"/>
        <v>1.3999999966472387E-2</v>
      </c>
      <c r="O527" s="88"/>
      <c r="P527" s="87"/>
      <c r="Q527" s="89"/>
      <c r="R527" s="70">
        <f t="shared" si="28"/>
        <v>485</v>
      </c>
      <c r="S527" s="90"/>
      <c r="T527" s="90"/>
      <c r="U527" s="90"/>
      <c r="V527" s="90"/>
      <c r="W527" s="90"/>
      <c r="X527" s="90"/>
      <c r="Y527" s="90"/>
    </row>
    <row r="528" spans="1:25" s="16" customFormat="1" ht="12.6" customHeight="1" x14ac:dyDescent="0.2">
      <c r="A528" s="38">
        <f t="shared" si="30"/>
        <v>45108</v>
      </c>
      <c r="B528" s="86">
        <v>336806.23100000003</v>
      </c>
      <c r="C528" s="91">
        <v>337051.66899999999</v>
      </c>
      <c r="D528" s="91">
        <v>335738.46500000003</v>
      </c>
      <c r="E528" s="91">
        <v>332122.22100000002</v>
      </c>
      <c r="F528" s="48">
        <f t="shared" si="27"/>
        <v>337200.24049999996</v>
      </c>
      <c r="G528" s="83"/>
      <c r="H528" s="84"/>
      <c r="I528" s="43"/>
      <c r="J528" s="43"/>
      <c r="K528" s="90"/>
      <c r="M528" s="90">
        <v>337200</v>
      </c>
      <c r="N528" s="44">
        <f t="shared" si="29"/>
        <v>-0.24049999995622784</v>
      </c>
      <c r="O528" s="88"/>
      <c r="P528" s="87"/>
      <c r="Q528" s="89"/>
      <c r="R528" s="70">
        <f t="shared" si="28"/>
        <v>488</v>
      </c>
      <c r="S528" s="90"/>
      <c r="T528" s="90"/>
      <c r="U528" s="90"/>
      <c r="V528" s="90"/>
      <c r="W528" s="90"/>
      <c r="X528" s="90"/>
      <c r="Y528" s="90"/>
    </row>
    <row r="529" spans="1:25" s="16" customFormat="1" ht="14.25" x14ac:dyDescent="0.2">
      <c r="A529" s="38">
        <f t="shared" si="30"/>
        <v>45139</v>
      </c>
      <c r="B529" s="86">
        <v>337103.89500000002</v>
      </c>
      <c r="C529" s="91">
        <v>337348.81199999998</v>
      </c>
      <c r="D529" s="91">
        <v>336035.09100000001</v>
      </c>
      <c r="E529" s="91">
        <v>332417.41800000001</v>
      </c>
      <c r="F529" s="48">
        <f t="shared" si="27"/>
        <v>337501.0895</v>
      </c>
      <c r="G529" s="83"/>
      <c r="H529" s="84"/>
      <c r="I529" s="43"/>
      <c r="J529" s="43"/>
      <c r="K529" s="90"/>
      <c r="M529" s="90">
        <v>337501</v>
      </c>
      <c r="N529" s="44">
        <f t="shared" si="29"/>
        <v>-8.9500000001862645E-2</v>
      </c>
      <c r="O529" s="88"/>
      <c r="P529" s="87"/>
      <c r="Q529" s="89"/>
      <c r="R529" s="70">
        <f t="shared" si="28"/>
        <v>491</v>
      </c>
      <c r="S529" s="90"/>
      <c r="T529" s="90"/>
      <c r="U529" s="90"/>
      <c r="V529" s="90"/>
      <c r="W529" s="90"/>
      <c r="X529" s="90"/>
      <c r="Y529" s="90"/>
    </row>
    <row r="530" spans="1:25" s="16" customFormat="1" ht="14.25" x14ac:dyDescent="0.2">
      <c r="A530" s="38">
        <f t="shared" si="30"/>
        <v>45170</v>
      </c>
      <c r="B530" s="86">
        <v>337409.41800000001</v>
      </c>
      <c r="C530" s="91">
        <v>337653.36700000003</v>
      </c>
      <c r="D530" s="91">
        <v>336339.54700000002</v>
      </c>
      <c r="E530" s="91">
        <v>332720.44500000001</v>
      </c>
      <c r="F530" s="48">
        <f t="shared" si="27"/>
        <v>337799.95799999998</v>
      </c>
      <c r="G530" s="81">
        <f>AVERAGE(F528:F530)</f>
        <v>337500.42933333333</v>
      </c>
      <c r="H530" s="82">
        <f>+H518*I518</f>
        <v>339.67885348239162</v>
      </c>
      <c r="I530" s="67">
        <f>+H530/H518</f>
        <v>1.0070295657023745</v>
      </c>
      <c r="J530" s="67">
        <f>+(I518+I506+I494+I482+I470)/5</f>
        <v>1.0070295657023745</v>
      </c>
      <c r="K530" s="90"/>
      <c r="M530" s="90">
        <v>337800</v>
      </c>
      <c r="N530" s="44">
        <f t="shared" si="29"/>
        <v>4.2000000015832484E-2</v>
      </c>
      <c r="O530" s="88"/>
      <c r="P530" s="87"/>
      <c r="Q530" s="89"/>
      <c r="R530" s="70">
        <f t="shared" si="28"/>
        <v>494</v>
      </c>
      <c r="S530" s="90"/>
      <c r="T530" s="90"/>
      <c r="U530" s="90"/>
      <c r="V530" s="90"/>
      <c r="W530" s="90"/>
      <c r="X530" s="90"/>
      <c r="Y530" s="90"/>
    </row>
    <row r="531" spans="1:25" s="16" customFormat="1" ht="14.25" x14ac:dyDescent="0.2">
      <c r="A531" s="38">
        <f t="shared" si="30"/>
        <v>45200</v>
      </c>
      <c r="B531" s="86">
        <v>337703.19099999999</v>
      </c>
      <c r="C531" s="91">
        <v>337946.549</v>
      </c>
      <c r="D531" s="91">
        <v>336633.88</v>
      </c>
      <c r="E531" s="91">
        <v>333013.34899999999</v>
      </c>
      <c r="F531" s="48">
        <f t="shared" si="27"/>
        <v>338088.09149999998</v>
      </c>
      <c r="G531" s="83"/>
      <c r="H531" s="84"/>
      <c r="I531" s="43"/>
      <c r="J531" s="43"/>
      <c r="K531" s="90"/>
      <c r="M531" s="90">
        <v>338088</v>
      </c>
      <c r="N531" s="44">
        <f t="shared" si="29"/>
        <v>-9.1499999980442226E-2</v>
      </c>
      <c r="O531" s="88"/>
      <c r="P531" s="87"/>
      <c r="Q531" s="89"/>
      <c r="R531" s="70">
        <f t="shared" si="28"/>
        <v>497</v>
      </c>
      <c r="S531" s="90"/>
      <c r="T531" s="90"/>
      <c r="U531" s="90"/>
      <c r="V531" s="90"/>
      <c r="W531" s="90"/>
      <c r="X531" s="90"/>
      <c r="Y531" s="90"/>
    </row>
    <row r="532" spans="1:25" s="16" customFormat="1" ht="14.25" x14ac:dyDescent="0.2">
      <c r="A532" s="38">
        <f t="shared" si="30"/>
        <v>45231</v>
      </c>
      <c r="B532" s="86">
        <v>337986.54300000001</v>
      </c>
      <c r="C532" s="91">
        <v>338229.63400000002</v>
      </c>
      <c r="D532" s="91">
        <v>336921.59600000002</v>
      </c>
      <c r="E532" s="91">
        <v>333299.636</v>
      </c>
      <c r="F532" s="48">
        <f t="shared" si="27"/>
        <v>338366.09149999998</v>
      </c>
      <c r="G532" s="83"/>
      <c r="H532" s="84"/>
      <c r="I532" s="43"/>
      <c r="J532" s="43"/>
      <c r="K532" s="90"/>
      <c r="M532" s="90">
        <v>338366</v>
      </c>
      <c r="N532" s="44">
        <f t="shared" si="29"/>
        <v>-9.1499999980442226E-2</v>
      </c>
      <c r="O532" s="88"/>
      <c r="P532" s="87"/>
      <c r="Q532" s="89"/>
      <c r="R532" s="70">
        <f t="shared" si="28"/>
        <v>500</v>
      </c>
      <c r="S532" s="90"/>
      <c r="T532" s="90"/>
      <c r="U532" s="90"/>
      <c r="V532" s="90"/>
      <c r="W532" s="90"/>
      <c r="X532" s="90"/>
      <c r="Y532" s="90"/>
    </row>
    <row r="533" spans="1:25" s="16" customFormat="1" ht="14.25" x14ac:dyDescent="0.2">
      <c r="A533" s="38">
        <f t="shared" si="30"/>
        <v>45261</v>
      </c>
      <c r="B533" s="86">
        <v>338259.15500000003</v>
      </c>
      <c r="C533" s="91">
        <v>338502.549</v>
      </c>
      <c r="D533" s="91">
        <v>337196.14899999998</v>
      </c>
      <c r="E533" s="91">
        <v>333572.76</v>
      </c>
      <c r="F533" s="48">
        <f t="shared" si="27"/>
        <v>338625.95799999998</v>
      </c>
      <c r="G533" s="81">
        <f>AVERAGE(F531:F533)</f>
        <v>338360.04699999996</v>
      </c>
      <c r="H533" s="82">
        <f>+H521*I521</f>
        <v>340.30822859835536</v>
      </c>
      <c r="I533" s="67">
        <f>+H533/H521</f>
        <v>1.0070253773744893</v>
      </c>
      <c r="J533" s="67">
        <f>+(I521+I509+I497+I485+I473)/5</f>
        <v>1.0070253773744893</v>
      </c>
      <c r="K533" s="90"/>
      <c r="M533" s="90">
        <v>338626</v>
      </c>
      <c r="N533" s="44">
        <f t="shared" si="29"/>
        <v>4.2000000015832484E-2</v>
      </c>
      <c r="O533" s="88"/>
      <c r="P533" s="87"/>
      <c r="Q533" s="89"/>
      <c r="R533" s="70">
        <f t="shared" si="28"/>
        <v>503</v>
      </c>
      <c r="S533" s="90"/>
      <c r="T533" s="90"/>
      <c r="U533" s="90"/>
      <c r="V533" s="90"/>
      <c r="W533" s="90"/>
      <c r="X533" s="90"/>
      <c r="Y533" s="90"/>
    </row>
    <row r="534" spans="1:25" s="16" customFormat="1" ht="14.25" x14ac:dyDescent="0.2">
      <c r="A534" s="38">
        <f t="shared" si="30"/>
        <v>45292</v>
      </c>
      <c r="B534" s="86">
        <v>338505.18300000002</v>
      </c>
      <c r="C534" s="91">
        <v>338749.36700000003</v>
      </c>
      <c r="D534" s="91">
        <v>337445.89500000002</v>
      </c>
      <c r="E534" s="91">
        <v>333821.07699999999</v>
      </c>
      <c r="F534" s="48">
        <f t="shared" si="27"/>
        <v>338866.66450000001</v>
      </c>
      <c r="G534" s="83"/>
      <c r="H534" s="84"/>
      <c r="I534" s="43"/>
      <c r="J534" s="43"/>
      <c r="K534" s="90"/>
      <c r="M534" s="90">
        <v>338867</v>
      </c>
      <c r="N534" s="44">
        <f t="shared" si="29"/>
        <v>0.33549999998649582</v>
      </c>
      <c r="O534" s="88"/>
      <c r="P534" s="87"/>
      <c r="Q534" s="89"/>
      <c r="R534" s="70">
        <f t="shared" si="28"/>
        <v>506</v>
      </c>
      <c r="S534" s="90"/>
      <c r="T534" s="90"/>
      <c r="U534" s="90"/>
      <c r="V534" s="90"/>
      <c r="W534" s="90"/>
      <c r="X534" s="90"/>
      <c r="Y534" s="90"/>
    </row>
    <row r="535" spans="1:25" s="16" customFormat="1" ht="14.25" x14ac:dyDescent="0.2">
      <c r="A535" s="38">
        <f t="shared" si="30"/>
        <v>45323</v>
      </c>
      <c r="B535" s="86">
        <v>338740.353</v>
      </c>
      <c r="C535" s="91">
        <v>338983.962</v>
      </c>
      <c r="D535" s="91">
        <v>337681.70799999998</v>
      </c>
      <c r="E535" s="91">
        <v>334055.46100000001</v>
      </c>
      <c r="F535" s="48">
        <f t="shared" si="27"/>
        <v>339114.05650000001</v>
      </c>
      <c r="G535" s="83"/>
      <c r="H535" s="84"/>
      <c r="I535" s="43"/>
      <c r="J535" s="43"/>
      <c r="K535" s="90"/>
      <c r="M535" s="90">
        <v>339114</v>
      </c>
      <c r="N535" s="44">
        <f t="shared" si="29"/>
        <v>-5.6500000006053597E-2</v>
      </c>
      <c r="O535" s="88"/>
      <c r="P535" s="87"/>
      <c r="Q535" s="89"/>
      <c r="R535" s="70">
        <f t="shared" si="28"/>
        <v>509</v>
      </c>
      <c r="S535" s="90"/>
      <c r="T535" s="90"/>
      <c r="U535" s="90"/>
      <c r="V535" s="90"/>
      <c r="W535" s="90"/>
      <c r="X535" s="90"/>
      <c r="Y535" s="90"/>
    </row>
    <row r="536" spans="1:25" s="16" customFormat="1" ht="14.25" x14ac:dyDescent="0.2">
      <c r="A536" s="38">
        <f t="shared" si="30"/>
        <v>45352</v>
      </c>
      <c r="B536" s="86">
        <v>339000.75300000003</v>
      </c>
      <c r="C536" s="91">
        <v>339244.15100000001</v>
      </c>
      <c r="D536" s="91">
        <v>337943.13799999998</v>
      </c>
      <c r="E536" s="91">
        <v>334315.462</v>
      </c>
      <c r="F536" s="48">
        <f t="shared" si="27"/>
        <v>339377.68350000004</v>
      </c>
      <c r="G536" s="81">
        <f>AVERAGE(F534:F536)</f>
        <v>339119.46816666669</v>
      </c>
      <c r="H536" s="82">
        <f>+H524*I524</f>
        <v>340.22913766782557</v>
      </c>
      <c r="I536" s="67">
        <f>+H536/H524</f>
        <v>1.0068722856923582</v>
      </c>
      <c r="J536" s="67">
        <f>+(I524+I512+I500+I488+I476)/5</f>
        <v>1.0068722856923582</v>
      </c>
      <c r="K536" s="90"/>
      <c r="M536" s="90">
        <v>339378</v>
      </c>
      <c r="N536" s="44">
        <f t="shared" si="29"/>
        <v>0.31649999995715916</v>
      </c>
      <c r="O536" s="88"/>
      <c r="P536" s="87"/>
      <c r="Q536" s="89"/>
      <c r="R536" s="70">
        <f t="shared" si="28"/>
        <v>512</v>
      </c>
      <c r="S536" s="90"/>
      <c r="T536" s="90"/>
      <c r="U536" s="90"/>
      <c r="V536" s="90"/>
      <c r="W536" s="90"/>
      <c r="X536" s="90"/>
      <c r="Y536" s="90"/>
    </row>
    <row r="537" spans="1:25" s="16" customFormat="1" ht="14.25" x14ac:dyDescent="0.2">
      <c r="A537" s="38">
        <f t="shared" si="30"/>
        <v>45383</v>
      </c>
      <c r="B537" s="86">
        <v>339268.20899999997</v>
      </c>
      <c r="C537" s="91">
        <v>339511.21600000001</v>
      </c>
      <c r="D537" s="91">
        <v>338212.31699999998</v>
      </c>
      <c r="E537" s="91">
        <v>334583.212</v>
      </c>
      <c r="F537" s="48">
        <f t="shared" si="27"/>
        <v>339647.60700000002</v>
      </c>
      <c r="G537" s="83"/>
      <c r="H537" s="84"/>
      <c r="I537" s="43"/>
      <c r="J537" s="43"/>
      <c r="K537" s="90"/>
      <c r="M537" s="90">
        <v>339648</v>
      </c>
      <c r="N537" s="44">
        <f t="shared" si="29"/>
        <v>0.39299999998183921</v>
      </c>
      <c r="O537" s="88"/>
      <c r="P537" s="87"/>
      <c r="Q537" s="89"/>
      <c r="R537" s="70">
        <f t="shared" si="28"/>
        <v>515</v>
      </c>
      <c r="S537" s="90"/>
      <c r="T537" s="90"/>
      <c r="U537" s="90"/>
      <c r="V537" s="90"/>
      <c r="W537" s="90"/>
      <c r="X537" s="90"/>
      <c r="Y537" s="90"/>
    </row>
    <row r="538" spans="1:25" s="16" customFormat="1" ht="14.25" x14ac:dyDescent="0.2">
      <c r="A538" s="38">
        <f t="shared" si="30"/>
        <v>45413</v>
      </c>
      <c r="B538" s="86">
        <v>339539.06599999999</v>
      </c>
      <c r="C538" s="91">
        <v>339783.99800000002</v>
      </c>
      <c r="D538" s="91">
        <v>338486.44799999997</v>
      </c>
      <c r="E538" s="91">
        <v>334855.91399999999</v>
      </c>
      <c r="F538" s="48">
        <f t="shared" si="27"/>
        <v>339926.86600000004</v>
      </c>
      <c r="G538" s="83"/>
      <c r="H538" s="84"/>
      <c r="I538" s="43"/>
      <c r="J538" s="43"/>
      <c r="K538" s="90"/>
      <c r="M538" s="90">
        <v>339927</v>
      </c>
      <c r="N538" s="44">
        <f t="shared" si="29"/>
        <v>0.13399999996181577</v>
      </c>
      <c r="O538" s="18"/>
      <c r="P538" s="90"/>
      <c r="Q538" s="89"/>
      <c r="R538" s="90"/>
      <c r="S538" s="90"/>
      <c r="T538" s="90"/>
      <c r="U538" s="90"/>
      <c r="V538" s="90"/>
      <c r="W538" s="90"/>
      <c r="X538" s="90"/>
      <c r="Y538" s="90"/>
    </row>
    <row r="539" spans="1:25" s="16" customFormat="1" ht="14.25" x14ac:dyDescent="0.2">
      <c r="A539" s="38">
        <f t="shared" si="30"/>
        <v>45444</v>
      </c>
      <c r="B539" s="86">
        <v>339824.80200000003</v>
      </c>
      <c r="C539" s="91">
        <v>340069.734</v>
      </c>
      <c r="D539" s="91">
        <v>338772.18400000001</v>
      </c>
      <c r="E539" s="91">
        <v>335140.22100000002</v>
      </c>
      <c r="F539" s="48">
        <f t="shared" si="27"/>
        <v>340212.82699999999</v>
      </c>
      <c r="G539" s="81">
        <f>AVERAGE(F537:F539)</f>
        <v>339929.10000000003</v>
      </c>
      <c r="H539" s="82">
        <f>+H527*I527</f>
        <v>340.44069822772366</v>
      </c>
      <c r="I539" s="67">
        <f>+H539/H527</f>
        <v>1.0067899247094561</v>
      </c>
      <c r="J539" s="67">
        <f>+(I527+I515+I503+I491+I479)/5</f>
        <v>1.0067899247094561</v>
      </c>
      <c r="K539" s="90"/>
      <c r="M539" s="90">
        <v>340213</v>
      </c>
      <c r="N539" s="44">
        <f t="shared" si="29"/>
        <v>0.17300000000977889</v>
      </c>
      <c r="O539" s="18"/>
      <c r="P539" s="90"/>
      <c r="Q539" s="89"/>
      <c r="R539" s="90"/>
      <c r="S539" s="90"/>
      <c r="T539" s="90"/>
      <c r="U539" s="90"/>
      <c r="V539" s="90"/>
      <c r="W539" s="90"/>
      <c r="X539" s="90"/>
      <c r="Y539" s="90"/>
    </row>
    <row r="540" spans="1:25" s="16" customFormat="1" ht="14.25" x14ac:dyDescent="0.2">
      <c r="A540" s="38">
        <f t="shared" si="30"/>
        <v>45474</v>
      </c>
      <c r="B540" s="86">
        <v>340110.98800000001</v>
      </c>
      <c r="C540" s="91">
        <v>340355.92</v>
      </c>
      <c r="D540" s="91">
        <v>339058.37</v>
      </c>
      <c r="E540" s="91">
        <v>335424.97899999999</v>
      </c>
      <c r="F540" s="48">
        <f t="shared" si="27"/>
        <v>340447.63300000003</v>
      </c>
      <c r="G540" s="83"/>
      <c r="H540" s="84"/>
      <c r="I540" s="43"/>
      <c r="J540" s="43"/>
      <c r="K540" s="90"/>
      <c r="M540" s="90">
        <v>340448</v>
      </c>
      <c r="N540" s="44">
        <f t="shared" si="29"/>
        <v>0.36699999996926636</v>
      </c>
      <c r="O540" s="18"/>
      <c r="P540" s="90"/>
      <c r="Q540" s="89"/>
      <c r="R540" s="90"/>
      <c r="S540" s="90"/>
      <c r="T540" s="90"/>
      <c r="U540" s="90"/>
      <c r="V540" s="90"/>
      <c r="W540" s="90"/>
      <c r="X540" s="90"/>
      <c r="Y540" s="90"/>
    </row>
    <row r="541" spans="1:25" s="16" customFormat="1" ht="12.6" customHeight="1" x14ac:dyDescent="0.2">
      <c r="A541" s="38">
        <f t="shared" si="30"/>
        <v>45505</v>
      </c>
      <c r="B541" s="86">
        <v>340294.41399999999</v>
      </c>
      <c r="C541" s="91">
        <v>340539.34600000002</v>
      </c>
      <c r="D541" s="91">
        <v>339241.79599999997</v>
      </c>
      <c r="E541" s="91">
        <v>335608.40500000003</v>
      </c>
      <c r="F541" s="48">
        <f t="shared" si="27"/>
        <v>340636.7585</v>
      </c>
      <c r="G541" s="83"/>
      <c r="H541" s="84"/>
      <c r="I541" s="43"/>
      <c r="J541" s="43"/>
      <c r="K541" s="90"/>
      <c r="M541" s="90">
        <v>340637</v>
      </c>
      <c r="N541" s="44">
        <f t="shared" si="29"/>
        <v>0.24150000000372529</v>
      </c>
      <c r="O541" s="18"/>
      <c r="P541" s="90"/>
      <c r="Q541" s="89"/>
      <c r="R541" s="90"/>
      <c r="S541" s="90"/>
      <c r="T541" s="90"/>
      <c r="U541" s="90"/>
      <c r="V541" s="90"/>
      <c r="W541" s="90"/>
      <c r="X541" s="90"/>
      <c r="Y541" s="90"/>
    </row>
    <row r="542" spans="1:25" s="16" customFormat="1" ht="14.25" x14ac:dyDescent="0.2">
      <c r="A542" s="38">
        <f t="shared" si="30"/>
        <v>45536</v>
      </c>
      <c r="B542" s="86">
        <v>340489.239</v>
      </c>
      <c r="C542" s="91">
        <v>340734.17099999997</v>
      </c>
      <c r="D542" s="91">
        <v>339436.62099999998</v>
      </c>
      <c r="E542" s="91">
        <v>335803.23</v>
      </c>
      <c r="F542" s="48">
        <f t="shared" si="27"/>
        <v>340825.32799999998</v>
      </c>
      <c r="G542" s="81">
        <f>AVERAGE(F540:F542)</f>
        <v>340636.57316666667</v>
      </c>
      <c r="H542" s="82">
        <f>+H530*I530</f>
        <v>342.0666483006533</v>
      </c>
      <c r="I542" s="67">
        <f>+H542/H530</f>
        <v>1.0070295657023745</v>
      </c>
      <c r="J542" s="67">
        <f>+(I530+I518+I506+I494+I482)/5</f>
        <v>1.0070295657023745</v>
      </c>
      <c r="K542" s="90"/>
      <c r="M542" s="90">
        <v>340825</v>
      </c>
      <c r="N542" s="44">
        <f t="shared" si="29"/>
        <v>-0.3279999999795109</v>
      </c>
      <c r="O542" s="18"/>
      <c r="P542" s="90"/>
      <c r="Q542" s="89"/>
      <c r="R542" s="90"/>
      <c r="S542" s="90"/>
      <c r="T542" s="90"/>
      <c r="U542" s="90"/>
      <c r="V542" s="90"/>
      <c r="W542" s="90"/>
      <c r="X542" s="90"/>
      <c r="Y542" s="90"/>
    </row>
    <row r="543" spans="1:25" s="16" customFormat="1" ht="14.25" x14ac:dyDescent="0.2">
      <c r="A543" s="38">
        <f t="shared" si="30"/>
        <v>45566</v>
      </c>
      <c r="B543" s="86">
        <v>340671.55300000001</v>
      </c>
      <c r="C543" s="91">
        <v>340916.48499999999</v>
      </c>
      <c r="D543" s="91">
        <v>339618.935</v>
      </c>
      <c r="E543" s="91">
        <v>335985.54399999999</v>
      </c>
      <c r="F543" s="48">
        <f t="shared" si="27"/>
        <v>341002.47349999996</v>
      </c>
      <c r="G543" s="83"/>
      <c r="H543" s="84"/>
      <c r="I543" s="43"/>
      <c r="J543" s="43"/>
      <c r="K543" s="90"/>
      <c r="M543" s="90">
        <v>341002</v>
      </c>
      <c r="N543" s="44">
        <f t="shared" si="29"/>
        <v>-0.47349999996367842</v>
      </c>
      <c r="O543" s="18"/>
      <c r="P543" s="90"/>
      <c r="Q543" s="89"/>
      <c r="R543" s="90"/>
      <c r="S543" s="90"/>
      <c r="T543" s="90"/>
      <c r="U543" s="90"/>
      <c r="V543" s="90"/>
      <c r="W543" s="90"/>
      <c r="X543" s="90"/>
      <c r="Y543" s="90"/>
    </row>
    <row r="544" spans="1:25" s="16" customFormat="1" ht="14.25" x14ac:dyDescent="0.2">
      <c r="A544" s="38">
        <f t="shared" si="30"/>
        <v>45597</v>
      </c>
      <c r="B544" s="86">
        <v>340843.53</v>
      </c>
      <c r="C544" s="91">
        <v>341088.462</v>
      </c>
      <c r="D544" s="91">
        <v>339790.91200000001</v>
      </c>
      <c r="E544" s="91">
        <v>336157.52100000001</v>
      </c>
      <c r="F544" s="48">
        <f t="shared" si="27"/>
        <v>341169.14500000002</v>
      </c>
      <c r="G544" s="83"/>
      <c r="H544" s="84"/>
      <c r="I544" s="43"/>
      <c r="J544" s="43"/>
      <c r="K544" s="90"/>
      <c r="M544" s="90">
        <v>341169</v>
      </c>
      <c r="N544" s="44">
        <f t="shared" si="29"/>
        <v>-0.14500000001862645</v>
      </c>
      <c r="O544" s="18"/>
      <c r="P544" s="90"/>
      <c r="Q544" s="89"/>
      <c r="R544" s="90"/>
      <c r="S544" s="90"/>
      <c r="T544" s="90"/>
      <c r="U544" s="90"/>
      <c r="V544" s="90"/>
      <c r="W544" s="90"/>
      <c r="X544" s="90"/>
      <c r="Y544" s="90"/>
    </row>
    <row r="545" spans="1:28" s="16" customFormat="1" ht="14.25" x14ac:dyDescent="0.2">
      <c r="A545" s="38">
        <f t="shared" si="30"/>
        <v>45627</v>
      </c>
      <c r="B545" s="86">
        <v>341004.89600000001</v>
      </c>
      <c r="C545" s="91">
        <v>341249.82799999998</v>
      </c>
      <c r="D545" s="91">
        <v>339952.27799999999</v>
      </c>
      <c r="E545" s="91">
        <v>336318.88699999999</v>
      </c>
      <c r="F545" s="48">
        <f t="shared" si="27"/>
        <v>341320.13</v>
      </c>
      <c r="G545" s="81">
        <f>AVERAGE(F543:F545)</f>
        <v>341163.91616666666</v>
      </c>
      <c r="H545" s="82">
        <f>+H533*I533</f>
        <v>342.69902232790275</v>
      </c>
      <c r="I545" s="67">
        <f>+H545/H533</f>
        <v>1.0070253773744893</v>
      </c>
      <c r="J545" s="67">
        <f>+(I533+I521+I509+I497+I485)/5</f>
        <v>1.0070253773744893</v>
      </c>
      <c r="K545" s="90"/>
      <c r="M545" s="90">
        <v>341320</v>
      </c>
      <c r="N545" s="44">
        <f t="shared" si="29"/>
        <v>-0.13000000000465661</v>
      </c>
      <c r="O545" s="18"/>
      <c r="P545" s="90"/>
      <c r="Q545" s="89"/>
      <c r="R545" s="90"/>
      <c r="S545" s="90"/>
      <c r="T545" s="90"/>
      <c r="U545" s="90"/>
      <c r="V545" s="90"/>
      <c r="W545" s="90"/>
      <c r="X545" s="90"/>
      <c r="Y545" s="90"/>
    </row>
    <row r="546" spans="1:28" s="16" customFormat="1" ht="14.25" x14ac:dyDescent="0.2">
      <c r="A546" s="38">
        <f t="shared" si="30"/>
        <v>45658</v>
      </c>
      <c r="B546" s="86">
        <v>341145.5</v>
      </c>
      <c r="C546" s="91">
        <v>341390.43199999997</v>
      </c>
      <c r="D546" s="91">
        <v>340092.88199999998</v>
      </c>
      <c r="E546" s="91">
        <v>336459.49099999998</v>
      </c>
      <c r="F546" s="48">
        <f t="shared" si="27"/>
        <v>341453.5135</v>
      </c>
      <c r="G546" s="83"/>
      <c r="H546" s="84"/>
      <c r="I546" s="43"/>
      <c r="J546" s="43"/>
      <c r="K546" s="90"/>
      <c r="M546" s="90">
        <v>341454</v>
      </c>
      <c r="N546" s="44">
        <f t="shared" si="29"/>
        <v>0.48649999999906868</v>
      </c>
      <c r="O546" s="18"/>
      <c r="P546" s="90"/>
      <c r="Q546" s="89"/>
      <c r="R546" s="90"/>
      <c r="S546" s="90"/>
      <c r="T546" s="90"/>
      <c r="U546" s="90"/>
      <c r="V546" s="90"/>
      <c r="W546" s="90"/>
      <c r="X546" s="90"/>
      <c r="Y546" s="90"/>
    </row>
    <row r="547" spans="1:28" s="16" customFormat="1" ht="14.25" x14ac:dyDescent="0.2">
      <c r="A547" s="38">
        <f t="shared" si="30"/>
        <v>45689</v>
      </c>
      <c r="B547" s="86">
        <v>341271.663</v>
      </c>
      <c r="C547" s="91">
        <v>341516.59499999997</v>
      </c>
      <c r="D547" s="91">
        <v>340219.04499999998</v>
      </c>
      <c r="E547" s="91">
        <v>336585.65399999998</v>
      </c>
      <c r="F547" s="48">
        <f t="shared" si="27"/>
        <v>341587.66949999996</v>
      </c>
      <c r="G547" s="83"/>
      <c r="H547" s="84"/>
      <c r="I547" s="43"/>
      <c r="J547" s="43"/>
      <c r="K547" s="90"/>
      <c r="M547" s="90"/>
      <c r="N547" s="95"/>
      <c r="O547" s="18"/>
      <c r="P547" s="90"/>
      <c r="Q547" s="89"/>
      <c r="R547" s="90"/>
      <c r="S547" s="90"/>
      <c r="T547" s="90"/>
      <c r="U547" s="90"/>
      <c r="V547" s="90"/>
      <c r="W547" s="90"/>
      <c r="X547" s="90"/>
      <c r="Y547" s="90"/>
    </row>
    <row r="548" spans="1:28" s="16" customFormat="1" ht="14.25" x14ac:dyDescent="0.2">
      <c r="A548" s="38">
        <f t="shared" si="30"/>
        <v>45717</v>
      </c>
      <c r="B548" s="86">
        <v>341413.81199999998</v>
      </c>
      <c r="C548" s="91">
        <v>341658.74400000001</v>
      </c>
      <c r="D548" s="91">
        <v>340361.19400000002</v>
      </c>
      <c r="E548" s="91">
        <v>336727.80300000001</v>
      </c>
      <c r="F548" s="48">
        <f t="shared" si="27"/>
        <v>341728.95449999999</v>
      </c>
      <c r="G548" s="81">
        <f t="shared" ref="G548" si="31">AVERAGE(F546:F548)</f>
        <v>341590.04583333334</v>
      </c>
      <c r="H548" s="82">
        <f t="shared" ref="H548" si="32">+H536*I536</f>
        <v>342.56728950274356</v>
      </c>
      <c r="I548" s="67">
        <f t="shared" ref="I548" si="33">+H548/H536</f>
        <v>1.0068722856923582</v>
      </c>
      <c r="J548" s="67">
        <f t="shared" ref="J548" si="34">+(I536+I524+I512+I500+I488)/5</f>
        <v>1.0068722856923582</v>
      </c>
      <c r="K548" s="90"/>
      <c r="M548" s="90"/>
      <c r="N548" s="95"/>
      <c r="O548" s="18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  <c r="AA548" s="96"/>
      <c r="AB548" s="96"/>
    </row>
    <row r="549" spans="1:28" s="16" customFormat="1" ht="14.25" x14ac:dyDescent="0.2">
      <c r="A549" s="38">
        <f t="shared" si="30"/>
        <v>45748</v>
      </c>
      <c r="B549" s="86">
        <v>341554.23300000001</v>
      </c>
      <c r="C549" s="91">
        <v>341799.16499999998</v>
      </c>
      <c r="D549" s="91">
        <v>340501.61499999999</v>
      </c>
      <c r="E549" s="91">
        <v>336868.22399999999</v>
      </c>
      <c r="F549" s="48">
        <f t="shared" ref="F549:F569" si="35">IF(C549 &gt;0, AVERAGE(C549,C550), "")</f>
        <v>341874.07250000001</v>
      </c>
      <c r="G549" s="83"/>
      <c r="H549" s="84"/>
      <c r="I549" s="43"/>
      <c r="J549" s="43"/>
      <c r="K549" s="90"/>
      <c r="M549" s="90"/>
      <c r="N549" s="95"/>
      <c r="O549" s="18"/>
      <c r="P549" s="90"/>
      <c r="Q549" s="89"/>
      <c r="R549" s="90"/>
      <c r="S549" s="90"/>
      <c r="T549" s="90"/>
      <c r="U549" s="90"/>
      <c r="V549" s="90"/>
      <c r="W549" s="90"/>
      <c r="X549" s="90"/>
      <c r="Y549" s="90"/>
    </row>
    <row r="550" spans="1:28" s="16" customFormat="1" ht="14.25" x14ac:dyDescent="0.2">
      <c r="A550" s="38">
        <f t="shared" si="30"/>
        <v>45778</v>
      </c>
      <c r="B550" s="86">
        <v>341704.04800000001</v>
      </c>
      <c r="C550" s="91">
        <v>341948.98</v>
      </c>
      <c r="D550" s="91">
        <v>340651.43</v>
      </c>
      <c r="E550" s="91">
        <v>337018.03899999999</v>
      </c>
      <c r="F550" s="48">
        <f t="shared" si="35"/>
        <v>342031.60450000002</v>
      </c>
      <c r="G550" s="83"/>
      <c r="H550" s="84"/>
      <c r="I550" s="43"/>
      <c r="J550" s="43"/>
      <c r="K550" s="90"/>
      <c r="M550" s="90"/>
      <c r="N550" s="95"/>
      <c r="O550" s="18"/>
      <c r="P550" s="90"/>
      <c r="Q550" s="89"/>
      <c r="R550" s="90"/>
      <c r="S550" s="90"/>
      <c r="T550" s="90"/>
      <c r="U550" s="90"/>
      <c r="V550" s="90"/>
      <c r="W550" s="90"/>
      <c r="X550" s="90"/>
      <c r="Y550" s="90"/>
    </row>
    <row r="551" spans="1:28" s="16" customFormat="1" ht="14.25" x14ac:dyDescent="0.2">
      <c r="A551" s="38">
        <f t="shared" si="30"/>
        <v>45809</v>
      </c>
      <c r="B551" s="86">
        <v>341869.29700000002</v>
      </c>
      <c r="C551" s="91">
        <v>342114.22899999999</v>
      </c>
      <c r="D551" s="91">
        <v>340816.679</v>
      </c>
      <c r="E551" s="91">
        <v>337183.288</v>
      </c>
      <c r="F551" s="48">
        <f t="shared" si="35"/>
        <v>342196.7965</v>
      </c>
      <c r="G551" s="81">
        <f t="shared" ref="G551" si="36">AVERAGE(F549:F551)</f>
        <v>342034.15783333336</v>
      </c>
      <c r="H551" s="82">
        <f t="shared" ref="H551" si="37">+H539*I539</f>
        <v>342.75226493672454</v>
      </c>
      <c r="I551" s="67">
        <f t="shared" ref="I551" si="38">+H551/H539</f>
        <v>1.0067899247094561</v>
      </c>
      <c r="J551" s="67">
        <f t="shared" ref="J551" si="39">+(I539+I527+I515+I503+I491)/5</f>
        <v>1.0067899247094561</v>
      </c>
      <c r="K551" s="90"/>
      <c r="M551" s="90"/>
      <c r="N551" s="95"/>
      <c r="O551" s="18"/>
      <c r="P551" s="90"/>
      <c r="Q551" s="89"/>
      <c r="R551" s="90"/>
      <c r="S551" s="90"/>
      <c r="T551" s="90"/>
      <c r="U551" s="90"/>
      <c r="V551" s="90"/>
      <c r="W551" s="90"/>
      <c r="X551" s="90"/>
      <c r="Y551" s="90"/>
    </row>
    <row r="552" spans="1:28" s="16" customFormat="1" ht="14.25" x14ac:dyDescent="0.2">
      <c r="A552" s="38">
        <f t="shared" si="30"/>
        <v>45839</v>
      </c>
      <c r="B552" s="86">
        <v>342034.43199999997</v>
      </c>
      <c r="C552" s="91">
        <v>342279.364</v>
      </c>
      <c r="D552" s="91">
        <v>340981.81400000001</v>
      </c>
      <c r="E552" s="91">
        <v>337348.42300000001</v>
      </c>
      <c r="F552" s="48">
        <f t="shared" si="35"/>
        <v>342369.50099999999</v>
      </c>
      <c r="G552" s="83"/>
      <c r="H552" s="84"/>
      <c r="I552" s="43"/>
      <c r="J552" s="43"/>
      <c r="K552" s="90"/>
      <c r="M552" s="90"/>
      <c r="N552" s="95"/>
      <c r="O552" s="18"/>
      <c r="P552" s="90"/>
      <c r="Q552" s="89"/>
      <c r="R552" s="90"/>
      <c r="S552" s="90"/>
      <c r="T552" s="90"/>
      <c r="U552" s="90"/>
      <c r="V552" s="90"/>
      <c r="W552" s="90"/>
      <c r="X552" s="90"/>
      <c r="Y552" s="90"/>
    </row>
    <row r="553" spans="1:28" s="16" customFormat="1" ht="14.25" x14ac:dyDescent="0.2">
      <c r="A553" s="38">
        <f t="shared" si="30"/>
        <v>45870</v>
      </c>
      <c r="B553" s="86">
        <v>342214.70600000001</v>
      </c>
      <c r="C553" s="91">
        <v>342459.63799999998</v>
      </c>
      <c r="D553" s="91">
        <v>341162.08799999999</v>
      </c>
      <c r="E553" s="91">
        <v>337528.69699999999</v>
      </c>
      <c r="F553" s="48">
        <f t="shared" si="35"/>
        <v>342555.473</v>
      </c>
      <c r="G553" s="83"/>
      <c r="H553" s="84"/>
      <c r="I553" s="43"/>
      <c r="J553" s="43"/>
      <c r="K553" s="90"/>
      <c r="M553" s="90"/>
      <c r="N553" s="95"/>
      <c r="O553" s="18"/>
      <c r="P553" s="90"/>
      <c r="Q553" s="89"/>
      <c r="R553" s="90"/>
      <c r="S553" s="90"/>
      <c r="T553" s="90"/>
      <c r="U553" s="90"/>
      <c r="V553" s="90"/>
      <c r="W553" s="90"/>
      <c r="X553" s="90"/>
      <c r="Y553" s="90"/>
    </row>
    <row r="554" spans="1:28" s="16" customFormat="1" ht="14.25" x14ac:dyDescent="0.2">
      <c r="A554" s="38">
        <f t="shared" si="30"/>
        <v>45901</v>
      </c>
      <c r="B554" s="86">
        <v>342406.37599999999</v>
      </c>
      <c r="C554" s="91">
        <v>342651.30800000002</v>
      </c>
      <c r="D554" s="91">
        <v>341353.75799999997</v>
      </c>
      <c r="E554" s="91">
        <v>337720.36700000003</v>
      </c>
      <c r="F554" s="48">
        <f t="shared" si="35"/>
        <v>342740.87349999999</v>
      </c>
      <c r="G554" s="81">
        <f t="shared" ref="G554" si="40">AVERAGE(F552:F554)</f>
        <v>342555.28249999997</v>
      </c>
      <c r="H554" s="82">
        <f t="shared" ref="H554" si="41">+H542*I542</f>
        <v>344.47122827947373</v>
      </c>
      <c r="I554" s="67">
        <f t="shared" ref="I554" si="42">+H554/H542</f>
        <v>1.0070295657023745</v>
      </c>
      <c r="J554" s="67">
        <f t="shared" ref="J554" si="43">+(I542+I530+I518+I506+I494)/5</f>
        <v>1.0070295657023745</v>
      </c>
      <c r="K554" s="90"/>
      <c r="M554" s="90"/>
      <c r="N554" s="95"/>
      <c r="O554" s="18"/>
      <c r="P554" s="90"/>
      <c r="Q554" s="89"/>
      <c r="R554" s="90"/>
      <c r="S554" s="90"/>
      <c r="T554" s="90"/>
      <c r="U554" s="90"/>
      <c r="V554" s="90"/>
      <c r="W554" s="90"/>
      <c r="X554" s="90"/>
      <c r="Y554" s="90"/>
    </row>
    <row r="555" spans="1:28" s="16" customFormat="1" ht="14.25" x14ac:dyDescent="0.2">
      <c r="A555" s="38">
        <f t="shared" si="30"/>
        <v>45931</v>
      </c>
      <c r="B555" s="86">
        <v>342585.50699999998</v>
      </c>
      <c r="C555" s="91">
        <v>342830.43900000001</v>
      </c>
      <c r="D555" s="91">
        <v>341532.88900000002</v>
      </c>
      <c r="E555" s="91">
        <v>337899.49800000002</v>
      </c>
      <c r="F555" s="48">
        <f t="shared" si="35"/>
        <v>342914.85450000002</v>
      </c>
      <c r="G555" s="83"/>
      <c r="H555" s="84"/>
      <c r="I555" s="43"/>
      <c r="J555" s="43"/>
      <c r="K555" s="90"/>
      <c r="M555" s="90"/>
      <c r="N555" s="95"/>
      <c r="O555" s="18"/>
      <c r="P555" s="90"/>
      <c r="Q555" s="89"/>
      <c r="R555" s="90"/>
      <c r="S555" s="90"/>
      <c r="T555" s="90"/>
      <c r="U555" s="90"/>
      <c r="V555" s="90"/>
      <c r="W555" s="90"/>
      <c r="X555" s="90"/>
      <c r="Y555" s="90"/>
    </row>
    <row r="556" spans="1:28" s="16" customFormat="1" ht="14.25" x14ac:dyDescent="0.2">
      <c r="A556" s="38">
        <f t="shared" si="30"/>
        <v>45962</v>
      </c>
      <c r="B556" s="86">
        <v>342754.33799999999</v>
      </c>
      <c r="C556" s="91">
        <v>342999.27</v>
      </c>
      <c r="D556" s="91">
        <v>341701.72</v>
      </c>
      <c r="E556" s="91">
        <v>338068.32900000003</v>
      </c>
      <c r="F556" s="48">
        <f t="shared" si="35"/>
        <v>343078.36</v>
      </c>
      <c r="G556" s="83"/>
      <c r="H556" s="84"/>
      <c r="I556" s="43"/>
      <c r="J556" s="43"/>
      <c r="K556" s="90"/>
      <c r="M556" s="90"/>
      <c r="N556" s="95"/>
      <c r="O556" s="18"/>
      <c r="P556" s="90"/>
      <c r="Q556" s="89"/>
      <c r="R556" s="90"/>
      <c r="S556" s="90"/>
      <c r="T556" s="90"/>
      <c r="U556" s="90"/>
      <c r="V556" s="90"/>
      <c r="W556" s="90"/>
      <c r="X556" s="90"/>
      <c r="Y556" s="90"/>
    </row>
    <row r="557" spans="1:28" s="16" customFormat="1" ht="14.25" x14ac:dyDescent="0.2">
      <c r="A557" s="38">
        <f t="shared" si="30"/>
        <v>45992</v>
      </c>
      <c r="B557" s="86">
        <v>342912.51799999998</v>
      </c>
      <c r="C557" s="91">
        <v>343157.45</v>
      </c>
      <c r="D557" s="91">
        <v>341859.9</v>
      </c>
      <c r="E557" s="91">
        <v>338226.50900000002</v>
      </c>
      <c r="F557" s="48">
        <f t="shared" si="35"/>
        <v>343157.45</v>
      </c>
      <c r="G557" s="81">
        <f t="shared" ref="G557" si="44">AVERAGE(F555:F557)</f>
        <v>343050.22149999999</v>
      </c>
      <c r="H557" s="82">
        <f t="shared" ref="H557" si="45">+H545*I545</f>
        <v>345.10661228562481</v>
      </c>
      <c r="I557" s="67">
        <f t="shared" ref="I557" si="46">+H557/H545</f>
        <v>1.0070253773744893</v>
      </c>
      <c r="J557" s="67">
        <f t="shared" ref="J557" si="47">+(I545+I533+I521+I509+I497)/5</f>
        <v>1.0070253773744893</v>
      </c>
      <c r="K557" s="90"/>
      <c r="M557" s="90"/>
      <c r="N557" s="95"/>
      <c r="O557" s="18"/>
      <c r="P557" s="90"/>
      <c r="Q557" s="89"/>
      <c r="R557" s="90"/>
      <c r="S557" s="90"/>
      <c r="T557" s="90"/>
      <c r="U557" s="90"/>
      <c r="V557" s="90"/>
      <c r="W557" s="90"/>
      <c r="X557" s="90"/>
      <c r="Y557" s="90"/>
    </row>
    <row r="558" spans="1:28" s="16" customFormat="1" ht="14.25" x14ac:dyDescent="0.2">
      <c r="A558" s="38">
        <f t="shared" si="30"/>
        <v>46023</v>
      </c>
      <c r="B558" s="86"/>
      <c r="C558" s="91"/>
      <c r="D558" s="91"/>
      <c r="E558" s="91"/>
      <c r="F558" s="48" t="str">
        <f t="shared" si="35"/>
        <v/>
      </c>
      <c r="G558" s="92"/>
      <c r="H558" s="93"/>
      <c r="I558" s="94"/>
      <c r="J558" s="94"/>
      <c r="K558" s="90"/>
      <c r="M558" s="90"/>
      <c r="N558" s="95"/>
      <c r="O558" s="18"/>
      <c r="P558" s="90"/>
      <c r="Q558" s="89"/>
      <c r="R558" s="90"/>
      <c r="S558" s="90"/>
      <c r="T558" s="90"/>
      <c r="U558" s="90"/>
      <c r="V558" s="90"/>
      <c r="W558" s="90"/>
      <c r="X558" s="90"/>
      <c r="Y558" s="90"/>
    </row>
    <row r="559" spans="1:28" s="16" customFormat="1" ht="14.25" x14ac:dyDescent="0.2">
      <c r="A559" s="38">
        <f t="shared" si="30"/>
        <v>46054</v>
      </c>
      <c r="B559" s="86"/>
      <c r="C559" s="91"/>
      <c r="D559" s="91"/>
      <c r="E559" s="91"/>
      <c r="F559" s="48" t="str">
        <f t="shared" si="35"/>
        <v/>
      </c>
      <c r="G559" s="92"/>
      <c r="H559" s="93"/>
      <c r="I559" s="94"/>
      <c r="J559" s="94"/>
      <c r="K559" s="90"/>
      <c r="M559" s="90"/>
      <c r="N559" s="95"/>
      <c r="O559" s="18"/>
      <c r="P559" s="90"/>
      <c r="Q559" s="89"/>
      <c r="R559" s="90"/>
      <c r="S559" s="90"/>
      <c r="T559" s="90"/>
      <c r="U559" s="90"/>
      <c r="V559" s="90"/>
      <c r="W559" s="90"/>
      <c r="X559" s="90"/>
      <c r="Y559" s="90"/>
    </row>
    <row r="560" spans="1:28" s="16" customFormat="1" ht="14.25" x14ac:dyDescent="0.2">
      <c r="A560" s="38">
        <f t="shared" si="30"/>
        <v>46082</v>
      </c>
      <c r="B560" s="86"/>
      <c r="C560" s="91"/>
      <c r="D560" s="91"/>
      <c r="E560" s="91"/>
      <c r="F560" s="48" t="str">
        <f t="shared" si="35"/>
        <v/>
      </c>
      <c r="G560" s="92"/>
      <c r="H560" s="93"/>
      <c r="I560" s="94"/>
      <c r="J560" s="94"/>
      <c r="K560" s="90"/>
      <c r="M560" s="90"/>
      <c r="N560" s="95"/>
      <c r="O560" s="18"/>
      <c r="P560" s="90"/>
      <c r="Q560" s="89"/>
      <c r="R560" s="90"/>
      <c r="S560" s="90"/>
      <c r="T560" s="90"/>
      <c r="U560" s="90"/>
      <c r="V560" s="90"/>
      <c r="W560" s="90"/>
      <c r="X560" s="90"/>
      <c r="Y560" s="90"/>
    </row>
    <row r="561" spans="1:25" s="16" customFormat="1" ht="14.25" x14ac:dyDescent="0.2">
      <c r="A561" s="38">
        <f t="shared" si="30"/>
        <v>46113</v>
      </c>
      <c r="B561" s="86"/>
      <c r="C561" s="91"/>
      <c r="D561" s="91"/>
      <c r="E561" s="91"/>
      <c r="F561" s="48" t="str">
        <f t="shared" si="35"/>
        <v/>
      </c>
      <c r="G561" s="92"/>
      <c r="H561" s="93"/>
      <c r="I561" s="94"/>
      <c r="J561" s="94"/>
      <c r="K561" s="90"/>
      <c r="M561" s="90"/>
      <c r="N561" s="95"/>
      <c r="O561" s="18"/>
      <c r="P561" s="90"/>
      <c r="Q561" s="89"/>
      <c r="R561" s="90"/>
      <c r="S561" s="90"/>
      <c r="T561" s="90"/>
      <c r="U561" s="90"/>
      <c r="V561" s="90"/>
      <c r="W561" s="90"/>
      <c r="X561" s="90"/>
      <c r="Y561" s="90"/>
    </row>
    <row r="562" spans="1:25" s="16" customFormat="1" ht="14.25" x14ac:dyDescent="0.2">
      <c r="A562" s="38">
        <f t="shared" si="30"/>
        <v>46143</v>
      </c>
      <c r="B562" s="86"/>
      <c r="C562" s="91"/>
      <c r="D562" s="91"/>
      <c r="E562" s="91"/>
      <c r="F562" s="48" t="str">
        <f t="shared" si="35"/>
        <v/>
      </c>
      <c r="G562" s="92"/>
      <c r="H562" s="93"/>
      <c r="I562" s="94"/>
      <c r="J562" s="94"/>
      <c r="K562" s="90"/>
      <c r="M562" s="90"/>
      <c r="N562" s="95"/>
      <c r="O562" s="18"/>
      <c r="P562" s="90"/>
      <c r="Q562" s="89"/>
      <c r="R562" s="90"/>
      <c r="S562" s="90"/>
      <c r="T562" s="90"/>
      <c r="U562" s="90"/>
      <c r="V562" s="90"/>
      <c r="W562" s="90"/>
      <c r="X562" s="90"/>
      <c r="Y562" s="90"/>
    </row>
    <row r="563" spans="1:25" s="16" customFormat="1" ht="14.25" x14ac:dyDescent="0.2">
      <c r="A563" s="38">
        <f t="shared" si="30"/>
        <v>46174</v>
      </c>
      <c r="B563" s="86"/>
      <c r="C563" s="91"/>
      <c r="D563" s="91"/>
      <c r="E563" s="91"/>
      <c r="F563" s="48" t="str">
        <f t="shared" si="35"/>
        <v/>
      </c>
      <c r="G563" s="92"/>
      <c r="H563" s="93"/>
      <c r="I563" s="94"/>
      <c r="J563" s="94"/>
      <c r="K563" s="90"/>
      <c r="M563" s="90"/>
      <c r="N563" s="95"/>
      <c r="O563" s="18"/>
      <c r="P563" s="90"/>
      <c r="Q563" s="89"/>
      <c r="R563" s="90"/>
      <c r="S563" s="90"/>
      <c r="T563" s="90"/>
      <c r="U563" s="90"/>
      <c r="V563" s="90"/>
      <c r="W563" s="90"/>
      <c r="X563" s="90"/>
      <c r="Y563" s="90"/>
    </row>
    <row r="564" spans="1:25" s="16" customFormat="1" ht="14.25" x14ac:dyDescent="0.2">
      <c r="A564" s="38">
        <f t="shared" si="30"/>
        <v>46204</v>
      </c>
      <c r="B564" s="86"/>
      <c r="C564" s="91"/>
      <c r="D564" s="91"/>
      <c r="E564" s="91"/>
      <c r="F564" s="48" t="str">
        <f t="shared" si="35"/>
        <v/>
      </c>
      <c r="G564" s="92"/>
      <c r="H564" s="93"/>
      <c r="I564" s="94"/>
      <c r="J564" s="94"/>
      <c r="K564" s="90"/>
      <c r="M564" s="90"/>
      <c r="N564" s="95"/>
      <c r="O564" s="18"/>
      <c r="P564" s="90"/>
      <c r="Q564" s="89"/>
      <c r="R564" s="90"/>
      <c r="S564" s="90"/>
      <c r="T564" s="90"/>
      <c r="U564" s="90"/>
      <c r="V564" s="90"/>
      <c r="W564" s="90"/>
      <c r="X564" s="90"/>
      <c r="Y564" s="90"/>
    </row>
    <row r="565" spans="1:25" s="16" customFormat="1" ht="14.25" x14ac:dyDescent="0.2">
      <c r="A565" s="38">
        <f t="shared" si="30"/>
        <v>46235</v>
      </c>
      <c r="B565" s="86"/>
      <c r="C565" s="91"/>
      <c r="D565" s="91"/>
      <c r="E565" s="91"/>
      <c r="F565" s="48" t="str">
        <f t="shared" si="35"/>
        <v/>
      </c>
      <c r="G565" s="92"/>
      <c r="H565" s="93"/>
      <c r="I565" s="94"/>
      <c r="J565" s="94"/>
      <c r="K565" s="90"/>
      <c r="M565" s="90"/>
      <c r="N565" s="95"/>
      <c r="O565" s="18"/>
      <c r="P565" s="90"/>
      <c r="Q565" s="89"/>
      <c r="R565" s="90"/>
      <c r="S565" s="90"/>
      <c r="T565" s="90"/>
      <c r="U565" s="90"/>
      <c r="V565" s="90"/>
      <c r="W565" s="90"/>
      <c r="X565" s="90"/>
      <c r="Y565" s="90"/>
    </row>
    <row r="566" spans="1:25" s="16" customFormat="1" ht="14.25" x14ac:dyDescent="0.2">
      <c r="A566" s="38">
        <f t="shared" si="30"/>
        <v>46266</v>
      </c>
      <c r="B566" s="86"/>
      <c r="C566" s="91"/>
      <c r="D566" s="91"/>
      <c r="E566" s="91"/>
      <c r="F566" s="48" t="str">
        <f t="shared" si="35"/>
        <v/>
      </c>
      <c r="G566" s="92"/>
      <c r="H566" s="93"/>
      <c r="I566" s="94"/>
      <c r="J566" s="94"/>
      <c r="K566" s="90"/>
      <c r="M566" s="90"/>
      <c r="N566" s="95"/>
      <c r="O566" s="18"/>
      <c r="P566" s="90"/>
      <c r="Q566" s="89"/>
      <c r="R566" s="90"/>
      <c r="S566" s="90"/>
      <c r="T566" s="90"/>
      <c r="U566" s="90"/>
      <c r="V566" s="90"/>
      <c r="W566" s="90"/>
      <c r="X566" s="90"/>
      <c r="Y566" s="90"/>
    </row>
    <row r="567" spans="1:25" s="16" customFormat="1" ht="14.25" x14ac:dyDescent="0.2">
      <c r="A567" s="38">
        <f t="shared" si="30"/>
        <v>46296</v>
      </c>
      <c r="B567" s="86"/>
      <c r="C567" s="91"/>
      <c r="D567" s="91"/>
      <c r="E567" s="91"/>
      <c r="F567" s="48" t="str">
        <f t="shared" si="35"/>
        <v/>
      </c>
      <c r="G567" s="92"/>
      <c r="H567" s="93"/>
      <c r="I567" s="94"/>
      <c r="J567" s="94"/>
      <c r="K567" s="90"/>
      <c r="M567" s="90"/>
      <c r="N567" s="95"/>
      <c r="O567" s="18"/>
      <c r="P567" s="90"/>
      <c r="Q567" s="89"/>
      <c r="R567" s="90"/>
      <c r="S567" s="90"/>
      <c r="T567" s="90"/>
      <c r="U567" s="90"/>
      <c r="V567" s="90"/>
      <c r="W567" s="90"/>
      <c r="X567" s="90"/>
      <c r="Y567" s="90"/>
    </row>
    <row r="568" spans="1:25" s="16" customFormat="1" ht="14.25" x14ac:dyDescent="0.2">
      <c r="A568" s="38">
        <f t="shared" si="30"/>
        <v>46327</v>
      </c>
      <c r="B568" s="86"/>
      <c r="C568" s="91"/>
      <c r="D568" s="91"/>
      <c r="E568" s="91"/>
      <c r="F568" s="48" t="str">
        <f t="shared" si="35"/>
        <v/>
      </c>
      <c r="G568" s="92"/>
      <c r="H568" s="93"/>
      <c r="I568" s="94"/>
      <c r="J568" s="94"/>
      <c r="K568" s="90"/>
      <c r="M568" s="90"/>
      <c r="N568" s="95"/>
      <c r="O568" s="18"/>
      <c r="P568" s="90"/>
      <c r="Q568" s="89"/>
      <c r="R568" s="90"/>
      <c r="S568" s="90"/>
      <c r="T568" s="90"/>
      <c r="U568" s="90"/>
      <c r="V568" s="90"/>
      <c r="W568" s="90"/>
      <c r="X568" s="90"/>
      <c r="Y568" s="90"/>
    </row>
    <row r="569" spans="1:25" s="16" customFormat="1" ht="14.25" x14ac:dyDescent="0.2">
      <c r="A569" s="38">
        <f t="shared" si="30"/>
        <v>46357</v>
      </c>
      <c r="B569" s="86"/>
      <c r="C569" s="91"/>
      <c r="D569" s="91"/>
      <c r="E569" s="91"/>
      <c r="F569" s="48" t="str">
        <f t="shared" si="35"/>
        <v/>
      </c>
      <c r="G569" s="92"/>
      <c r="H569" s="93"/>
      <c r="I569" s="94"/>
      <c r="J569" s="94"/>
      <c r="K569" s="90"/>
      <c r="M569" s="90"/>
      <c r="N569" s="95"/>
      <c r="O569" s="18"/>
      <c r="P569" s="90"/>
      <c r="Q569" s="89"/>
      <c r="R569" s="90"/>
      <c r="S569" s="90"/>
      <c r="T569" s="90"/>
      <c r="U569" s="90"/>
      <c r="V569" s="90"/>
      <c r="W569" s="90"/>
      <c r="X569" s="90"/>
      <c r="Y569" s="90"/>
    </row>
    <row r="570" spans="1:25" s="16" customFormat="1" x14ac:dyDescent="0.2">
      <c r="B570" s="97"/>
      <c r="C570" s="91"/>
      <c r="D570" s="91"/>
      <c r="E570" s="91"/>
      <c r="F570" s="92"/>
      <c r="G570" s="92"/>
      <c r="H570" s="93"/>
      <c r="I570" s="94"/>
      <c r="J570" s="94"/>
      <c r="K570" s="90"/>
      <c r="M570" s="90"/>
      <c r="N570" s="95"/>
      <c r="O570" s="18"/>
      <c r="P570" s="90"/>
      <c r="Q570" s="89"/>
      <c r="R570" s="90"/>
      <c r="S570" s="90"/>
      <c r="T570" s="90"/>
      <c r="U570" s="90"/>
      <c r="V570" s="90"/>
      <c r="W570" s="90"/>
      <c r="X570" s="90"/>
      <c r="Y570" s="90"/>
    </row>
    <row r="571" spans="1:25" s="16" customFormat="1" x14ac:dyDescent="0.2">
      <c r="B571" s="97"/>
      <c r="C571" s="91"/>
      <c r="D571" s="91"/>
      <c r="E571" s="91"/>
      <c r="F571" s="92"/>
      <c r="G571" s="92"/>
      <c r="H571" s="93"/>
      <c r="I571" s="94"/>
      <c r="J571" s="94"/>
      <c r="K571" s="90"/>
      <c r="M571" s="90"/>
      <c r="N571" s="95"/>
      <c r="O571" s="18"/>
      <c r="P571" s="90"/>
      <c r="Q571" s="89"/>
      <c r="R571" s="90"/>
      <c r="S571" s="90"/>
      <c r="T571" s="90"/>
      <c r="U571" s="90"/>
      <c r="V571" s="90"/>
      <c r="W571" s="90"/>
      <c r="X571" s="90"/>
      <c r="Y571" s="90"/>
    </row>
    <row r="572" spans="1:25" s="16" customFormat="1" x14ac:dyDescent="0.2">
      <c r="B572" s="97"/>
      <c r="C572" s="91"/>
      <c r="D572" s="91"/>
      <c r="E572" s="91"/>
      <c r="F572" s="92"/>
      <c r="G572" s="92"/>
      <c r="H572" s="93"/>
      <c r="I572" s="94"/>
      <c r="J572" s="94"/>
      <c r="K572" s="90"/>
      <c r="M572" s="90"/>
      <c r="N572" s="95"/>
      <c r="O572" s="18"/>
      <c r="P572" s="90"/>
      <c r="Q572" s="89"/>
      <c r="R572" s="90"/>
      <c r="S572" s="90"/>
      <c r="T572" s="90"/>
      <c r="U572" s="90"/>
      <c r="V572" s="90"/>
      <c r="W572" s="90"/>
      <c r="X572" s="90"/>
      <c r="Y572" s="90"/>
    </row>
    <row r="573" spans="1:25" s="16" customFormat="1" x14ac:dyDescent="0.2">
      <c r="B573" s="97"/>
      <c r="C573" s="91"/>
      <c r="D573" s="91"/>
      <c r="E573" s="91"/>
      <c r="F573" s="92"/>
      <c r="G573" s="92"/>
      <c r="H573" s="93"/>
      <c r="I573" s="94"/>
      <c r="J573" s="94"/>
      <c r="K573" s="90"/>
      <c r="M573" s="90"/>
      <c r="N573" s="95"/>
      <c r="O573" s="18"/>
      <c r="P573" s="90"/>
      <c r="Q573" s="89"/>
      <c r="R573" s="90"/>
      <c r="S573" s="90"/>
      <c r="T573" s="90"/>
      <c r="U573" s="90"/>
      <c r="V573" s="90"/>
      <c r="W573" s="90"/>
      <c r="X573" s="90"/>
      <c r="Y573" s="90"/>
    </row>
    <row r="574" spans="1:25" s="16" customFormat="1" x14ac:dyDescent="0.2">
      <c r="B574" s="97"/>
      <c r="C574" s="91"/>
      <c r="D574" s="91"/>
      <c r="E574" s="91"/>
      <c r="F574" s="92"/>
      <c r="G574" s="92"/>
      <c r="H574" s="93"/>
      <c r="I574" s="94"/>
      <c r="J574" s="94"/>
      <c r="K574" s="90"/>
      <c r="M574" s="90"/>
      <c r="N574" s="95"/>
      <c r="O574" s="18"/>
      <c r="P574" s="90"/>
      <c r="Q574" s="89"/>
      <c r="R574" s="90"/>
      <c r="S574" s="90"/>
      <c r="T574" s="90"/>
      <c r="U574" s="90"/>
      <c r="V574" s="90"/>
      <c r="W574" s="90"/>
      <c r="X574" s="90"/>
      <c r="Y574" s="90"/>
    </row>
    <row r="575" spans="1:25" s="16" customFormat="1" x14ac:dyDescent="0.2">
      <c r="B575" s="97"/>
      <c r="C575" s="91"/>
      <c r="D575" s="91"/>
      <c r="E575" s="91"/>
      <c r="F575" s="92"/>
      <c r="G575" s="92"/>
      <c r="H575" s="93"/>
      <c r="I575" s="94"/>
      <c r="J575" s="94"/>
      <c r="K575" s="90"/>
      <c r="M575" s="90"/>
      <c r="N575" s="95"/>
      <c r="O575" s="18"/>
      <c r="P575" s="90"/>
      <c r="Q575" s="89"/>
      <c r="R575" s="90"/>
      <c r="S575" s="90"/>
      <c r="T575" s="90"/>
      <c r="U575" s="90"/>
      <c r="V575" s="90"/>
      <c r="W575" s="90"/>
      <c r="X575" s="90"/>
      <c r="Y575" s="90"/>
    </row>
    <row r="576" spans="1:25" s="16" customFormat="1" x14ac:dyDescent="0.2">
      <c r="B576" s="97"/>
      <c r="C576" s="91"/>
      <c r="D576" s="91"/>
      <c r="E576" s="91"/>
      <c r="F576" s="92"/>
      <c r="G576" s="92"/>
      <c r="H576" s="93"/>
      <c r="I576" s="94"/>
      <c r="J576" s="94"/>
      <c r="K576" s="90"/>
      <c r="M576" s="90"/>
      <c r="N576" s="95"/>
      <c r="O576" s="18"/>
      <c r="P576" s="90"/>
      <c r="Q576" s="89"/>
      <c r="R576" s="90"/>
      <c r="S576" s="90"/>
      <c r="T576" s="90"/>
      <c r="U576" s="90"/>
      <c r="V576" s="90"/>
      <c r="W576" s="90"/>
      <c r="X576" s="90"/>
      <c r="Y576" s="90"/>
    </row>
    <row r="577" spans="2:25" s="16" customFormat="1" x14ac:dyDescent="0.2">
      <c r="B577" s="97"/>
      <c r="C577" s="91"/>
      <c r="D577" s="91"/>
      <c r="E577" s="91"/>
      <c r="F577" s="92"/>
      <c r="G577" s="92"/>
      <c r="H577" s="93"/>
      <c r="I577" s="94"/>
      <c r="J577" s="94"/>
      <c r="K577" s="90"/>
      <c r="M577" s="90"/>
      <c r="N577" s="95"/>
      <c r="O577" s="18"/>
      <c r="P577" s="90"/>
      <c r="Q577" s="89"/>
      <c r="R577" s="90"/>
      <c r="S577" s="90"/>
      <c r="T577" s="90"/>
      <c r="U577" s="90"/>
      <c r="V577" s="90"/>
      <c r="W577" s="90"/>
      <c r="X577" s="90"/>
      <c r="Y577" s="90"/>
    </row>
    <row r="578" spans="2:25" s="16" customFormat="1" x14ac:dyDescent="0.2">
      <c r="B578" s="97"/>
      <c r="C578" s="91"/>
      <c r="D578" s="91"/>
      <c r="E578" s="91"/>
      <c r="F578" s="92"/>
      <c r="G578" s="92"/>
      <c r="H578" s="93"/>
      <c r="I578" s="94"/>
      <c r="J578" s="94"/>
      <c r="K578" s="90"/>
      <c r="M578" s="90"/>
      <c r="N578" s="95"/>
      <c r="O578" s="18"/>
      <c r="P578" s="90"/>
      <c r="Q578" s="89"/>
      <c r="R578" s="90"/>
      <c r="S578" s="90"/>
      <c r="T578" s="90"/>
      <c r="U578" s="90"/>
      <c r="V578" s="90"/>
      <c r="W578" s="90"/>
      <c r="X578" s="90"/>
      <c r="Y578" s="90"/>
    </row>
    <row r="579" spans="2:25" s="16" customFormat="1" x14ac:dyDescent="0.2">
      <c r="B579" s="97"/>
      <c r="C579" s="91"/>
      <c r="D579" s="91"/>
      <c r="E579" s="91"/>
      <c r="F579" s="92"/>
      <c r="G579" s="92"/>
      <c r="H579" s="93"/>
      <c r="I579" s="94"/>
      <c r="J579" s="94"/>
      <c r="K579" s="90"/>
      <c r="M579" s="90"/>
      <c r="N579" s="95"/>
      <c r="O579" s="18"/>
      <c r="P579" s="90"/>
      <c r="Q579" s="89"/>
      <c r="R579" s="90"/>
      <c r="S579" s="90"/>
      <c r="T579" s="90"/>
      <c r="U579" s="90"/>
      <c r="V579" s="90"/>
      <c r="W579" s="90"/>
      <c r="X579" s="90"/>
      <c r="Y579" s="90"/>
    </row>
    <row r="580" spans="2:25" s="16" customFormat="1" ht="12.6" customHeight="1" x14ac:dyDescent="0.2">
      <c r="B580" s="97"/>
      <c r="C580" s="91"/>
      <c r="D580" s="91"/>
      <c r="E580" s="91"/>
      <c r="F580" s="92"/>
      <c r="G580" s="92"/>
      <c r="H580" s="93"/>
      <c r="I580" s="94"/>
      <c r="J580" s="94"/>
      <c r="K580" s="90"/>
      <c r="M580" s="90"/>
      <c r="N580" s="95"/>
      <c r="O580" s="18"/>
      <c r="P580" s="90"/>
      <c r="Q580" s="89"/>
      <c r="R580" s="90"/>
      <c r="S580" s="90"/>
      <c r="T580" s="90"/>
      <c r="U580" s="90"/>
      <c r="V580" s="90"/>
      <c r="W580" s="90"/>
      <c r="X580" s="90"/>
      <c r="Y580" s="90"/>
    </row>
    <row r="581" spans="2:25" s="16" customFormat="1" x14ac:dyDescent="0.2">
      <c r="B581" s="97"/>
      <c r="C581" s="91"/>
      <c r="D581" s="91"/>
      <c r="E581" s="91"/>
      <c r="F581" s="92"/>
      <c r="G581" s="92"/>
      <c r="H581" s="93"/>
      <c r="I581" s="94"/>
      <c r="J581" s="94"/>
      <c r="K581" s="90"/>
      <c r="M581" s="90"/>
      <c r="N581" s="95"/>
      <c r="O581" s="18"/>
      <c r="P581" s="90"/>
      <c r="Q581" s="89"/>
      <c r="R581" s="90"/>
      <c r="S581" s="90"/>
      <c r="T581" s="90"/>
      <c r="U581" s="90"/>
      <c r="V581" s="90"/>
      <c r="W581" s="90"/>
      <c r="X581" s="90"/>
      <c r="Y581" s="90"/>
    </row>
    <row r="582" spans="2:25" s="16" customFormat="1" x14ac:dyDescent="0.2">
      <c r="B582" s="97"/>
      <c r="C582" s="91"/>
      <c r="D582" s="91"/>
      <c r="E582" s="91"/>
      <c r="F582" s="92"/>
      <c r="G582" s="92"/>
      <c r="H582" s="93"/>
      <c r="I582" s="94"/>
      <c r="J582" s="94"/>
      <c r="K582" s="90"/>
      <c r="M582" s="90"/>
      <c r="N582" s="95"/>
      <c r="O582" s="18"/>
      <c r="P582" s="90"/>
      <c r="Q582" s="89"/>
      <c r="R582" s="90"/>
      <c r="S582" s="90"/>
      <c r="T582" s="90"/>
      <c r="U582" s="90"/>
      <c r="V582" s="90"/>
      <c r="W582" s="90"/>
      <c r="X582" s="90"/>
      <c r="Y582" s="90"/>
    </row>
    <row r="583" spans="2:25" s="16" customFormat="1" x14ac:dyDescent="0.2">
      <c r="B583" s="97"/>
      <c r="C583" s="91"/>
      <c r="D583" s="91"/>
      <c r="E583" s="91"/>
      <c r="F583" s="92"/>
      <c r="G583" s="92"/>
      <c r="H583" s="93"/>
      <c r="I583" s="94"/>
      <c r="J583" s="94"/>
      <c r="K583" s="90"/>
      <c r="M583" s="90"/>
      <c r="N583" s="95"/>
      <c r="O583" s="18"/>
      <c r="P583" s="90"/>
      <c r="Q583" s="89"/>
      <c r="R583" s="90"/>
      <c r="S583" s="90"/>
      <c r="T583" s="90"/>
      <c r="U583" s="90"/>
      <c r="V583" s="90"/>
      <c r="W583" s="90"/>
      <c r="X583" s="90"/>
      <c r="Y583" s="90"/>
    </row>
    <row r="584" spans="2:25" s="16" customFormat="1" x14ac:dyDescent="0.2">
      <c r="B584" s="97"/>
      <c r="C584" s="91"/>
      <c r="D584" s="91"/>
      <c r="E584" s="91"/>
      <c r="F584" s="92"/>
      <c r="G584" s="92"/>
      <c r="H584" s="93"/>
      <c r="I584" s="94"/>
      <c r="J584" s="94"/>
      <c r="K584" s="90"/>
      <c r="M584" s="90"/>
      <c r="N584" s="95"/>
      <c r="O584" s="18"/>
      <c r="P584" s="90"/>
      <c r="Q584" s="89"/>
      <c r="R584" s="90"/>
      <c r="S584" s="90"/>
      <c r="T584" s="90"/>
      <c r="U584" s="90"/>
      <c r="V584" s="90"/>
      <c r="W584" s="90"/>
      <c r="X584" s="90"/>
      <c r="Y584" s="90"/>
    </row>
    <row r="585" spans="2:25" s="16" customFormat="1" x14ac:dyDescent="0.2">
      <c r="B585" s="97"/>
      <c r="C585" s="91"/>
      <c r="D585" s="91"/>
      <c r="E585" s="91"/>
      <c r="F585" s="92"/>
      <c r="G585" s="92"/>
      <c r="H585" s="93"/>
      <c r="I585" s="94"/>
      <c r="J585" s="94"/>
      <c r="K585" s="90"/>
      <c r="M585" s="90"/>
      <c r="N585" s="95"/>
      <c r="O585" s="18"/>
      <c r="P585" s="90"/>
      <c r="Q585" s="89"/>
      <c r="R585" s="90"/>
      <c r="S585" s="90"/>
      <c r="T585" s="90"/>
      <c r="U585" s="90"/>
      <c r="V585" s="90"/>
      <c r="W585" s="90"/>
      <c r="X585" s="90"/>
      <c r="Y585" s="90"/>
    </row>
    <row r="586" spans="2:25" s="16" customFormat="1" x14ac:dyDescent="0.2">
      <c r="B586" s="97"/>
      <c r="C586" s="91"/>
      <c r="D586" s="91"/>
      <c r="E586" s="91"/>
      <c r="F586" s="92"/>
      <c r="G586" s="92"/>
      <c r="H586" s="93"/>
      <c r="I586" s="94"/>
      <c r="J586" s="94"/>
      <c r="K586" s="90"/>
      <c r="M586" s="90"/>
      <c r="N586" s="95"/>
      <c r="O586" s="18"/>
      <c r="P586" s="90"/>
      <c r="Q586" s="89"/>
      <c r="R586" s="90"/>
      <c r="S586" s="90"/>
      <c r="T586" s="90"/>
      <c r="U586" s="90"/>
      <c r="V586" s="90"/>
      <c r="W586" s="90"/>
      <c r="X586" s="90"/>
      <c r="Y586" s="90"/>
    </row>
    <row r="587" spans="2:25" s="16" customFormat="1" x14ac:dyDescent="0.2">
      <c r="B587" s="97"/>
      <c r="C587" s="91"/>
      <c r="D587" s="91"/>
      <c r="E587" s="91"/>
      <c r="F587" s="92"/>
      <c r="G587" s="92"/>
      <c r="H587" s="93"/>
      <c r="I587" s="94"/>
      <c r="J587" s="94"/>
      <c r="K587" s="90"/>
      <c r="M587" s="90"/>
      <c r="N587" s="95"/>
      <c r="O587" s="18"/>
      <c r="P587" s="90"/>
      <c r="Q587" s="89"/>
      <c r="R587" s="90"/>
      <c r="S587" s="90"/>
      <c r="T587" s="90"/>
      <c r="U587" s="90"/>
      <c r="V587" s="90"/>
      <c r="W587" s="90"/>
      <c r="X587" s="90"/>
      <c r="Y587" s="90"/>
    </row>
    <row r="588" spans="2:25" s="16" customFormat="1" x14ac:dyDescent="0.2">
      <c r="B588" s="97"/>
      <c r="C588" s="91"/>
      <c r="D588" s="91"/>
      <c r="E588" s="91"/>
      <c r="F588" s="92"/>
      <c r="G588" s="92"/>
      <c r="H588" s="93"/>
      <c r="I588" s="94"/>
      <c r="J588" s="94"/>
      <c r="K588" s="90"/>
      <c r="M588" s="90"/>
      <c r="N588" s="95"/>
      <c r="O588" s="18"/>
      <c r="P588" s="90"/>
      <c r="Q588" s="89"/>
      <c r="R588" s="90"/>
      <c r="S588" s="90"/>
      <c r="T588" s="90"/>
      <c r="U588" s="90"/>
      <c r="V588" s="90"/>
      <c r="W588" s="90"/>
      <c r="X588" s="90"/>
      <c r="Y588" s="90"/>
    </row>
    <row r="589" spans="2:25" s="16" customFormat="1" x14ac:dyDescent="0.2">
      <c r="B589" s="97"/>
      <c r="C589" s="91"/>
      <c r="D589" s="91"/>
      <c r="E589" s="91"/>
      <c r="F589" s="92"/>
      <c r="G589" s="92"/>
      <c r="H589" s="93"/>
      <c r="I589" s="94"/>
      <c r="J589" s="94"/>
      <c r="K589" s="90"/>
      <c r="M589" s="90"/>
      <c r="N589" s="95"/>
      <c r="O589" s="18"/>
      <c r="P589" s="90"/>
      <c r="Q589" s="89"/>
      <c r="R589" s="90"/>
      <c r="S589" s="90"/>
      <c r="T589" s="90"/>
      <c r="U589" s="90"/>
      <c r="V589" s="90"/>
      <c r="W589" s="90"/>
      <c r="X589" s="90"/>
      <c r="Y589" s="90"/>
    </row>
    <row r="590" spans="2:25" s="16" customFormat="1" x14ac:dyDescent="0.2">
      <c r="B590" s="97"/>
      <c r="C590" s="91"/>
      <c r="D590" s="91"/>
      <c r="E590" s="91"/>
      <c r="F590" s="92"/>
      <c r="G590" s="92"/>
      <c r="H590" s="93"/>
      <c r="I590" s="94"/>
      <c r="J590" s="94"/>
      <c r="K590" s="90"/>
      <c r="M590" s="90"/>
      <c r="N590" s="95"/>
      <c r="O590" s="18"/>
      <c r="P590" s="90"/>
      <c r="Q590" s="89"/>
      <c r="R590" s="90"/>
      <c r="S590" s="90"/>
      <c r="T590" s="90"/>
      <c r="U590" s="90"/>
      <c r="V590" s="90"/>
      <c r="W590" s="90"/>
      <c r="X590" s="90"/>
      <c r="Y590" s="90"/>
    </row>
    <row r="591" spans="2:25" s="16" customFormat="1" x14ac:dyDescent="0.2">
      <c r="B591" s="97"/>
      <c r="C591" s="91"/>
      <c r="D591" s="91"/>
      <c r="E591" s="91"/>
      <c r="F591" s="92"/>
      <c r="G591" s="92"/>
      <c r="H591" s="93"/>
      <c r="I591" s="94"/>
      <c r="J591" s="94"/>
      <c r="K591" s="90"/>
      <c r="M591" s="90"/>
      <c r="N591" s="95"/>
      <c r="O591" s="18"/>
      <c r="P591" s="90"/>
      <c r="Q591" s="89"/>
      <c r="R591" s="90"/>
      <c r="S591" s="90"/>
      <c r="T591" s="90"/>
      <c r="U591" s="90"/>
      <c r="V591" s="90"/>
      <c r="W591" s="90"/>
      <c r="X591" s="90"/>
      <c r="Y591" s="90"/>
    </row>
    <row r="592" spans="2:25" s="16" customFormat="1" x14ac:dyDescent="0.2">
      <c r="B592" s="97"/>
      <c r="C592" s="91"/>
      <c r="D592" s="91"/>
      <c r="E592" s="91"/>
      <c r="F592" s="92"/>
      <c r="G592" s="92"/>
      <c r="H592" s="93"/>
      <c r="I592" s="94"/>
      <c r="J592" s="94"/>
      <c r="K592" s="90"/>
      <c r="M592" s="90"/>
      <c r="N592" s="95"/>
      <c r="O592" s="18"/>
      <c r="P592" s="90"/>
      <c r="Q592" s="89"/>
      <c r="R592" s="90"/>
      <c r="S592" s="90"/>
      <c r="T592" s="90"/>
      <c r="U592" s="90"/>
      <c r="V592" s="90"/>
      <c r="W592" s="90"/>
      <c r="X592" s="90"/>
      <c r="Y592" s="90"/>
    </row>
    <row r="593" spans="2:25" s="16" customFormat="1" ht="12.6" customHeight="1" x14ac:dyDescent="0.2">
      <c r="B593" s="97"/>
      <c r="C593" s="91"/>
      <c r="D593" s="91"/>
      <c r="E593" s="91"/>
      <c r="F593" s="92"/>
      <c r="G593" s="92"/>
      <c r="H593" s="93"/>
      <c r="I593" s="94"/>
      <c r="J593" s="94"/>
      <c r="K593" s="90"/>
      <c r="M593" s="90"/>
      <c r="N593" s="95"/>
      <c r="O593" s="18"/>
      <c r="P593" s="90"/>
      <c r="Q593" s="89"/>
      <c r="R593" s="90"/>
      <c r="S593" s="90"/>
      <c r="T593" s="90"/>
      <c r="U593" s="90"/>
      <c r="V593" s="90"/>
      <c r="W593" s="90"/>
      <c r="X593" s="90"/>
      <c r="Y593" s="90"/>
    </row>
    <row r="594" spans="2:25" s="16" customFormat="1" x14ac:dyDescent="0.2">
      <c r="B594" s="97"/>
      <c r="C594" s="91"/>
      <c r="D594" s="91"/>
      <c r="E594" s="91"/>
      <c r="F594" s="92"/>
      <c r="G594" s="92"/>
      <c r="H594" s="93"/>
      <c r="I594" s="94"/>
      <c r="J594" s="94"/>
      <c r="K594" s="90"/>
      <c r="M594" s="90"/>
      <c r="N594" s="95"/>
      <c r="O594" s="18"/>
      <c r="P594" s="90"/>
      <c r="Q594" s="89"/>
      <c r="R594" s="90"/>
      <c r="S594" s="90"/>
      <c r="T594" s="90"/>
      <c r="U594" s="90"/>
      <c r="V594" s="90"/>
      <c r="W594" s="90"/>
      <c r="X594" s="90"/>
      <c r="Y594" s="90"/>
    </row>
    <row r="595" spans="2:25" s="16" customFormat="1" x14ac:dyDescent="0.2">
      <c r="B595" s="97"/>
      <c r="C595" s="91"/>
      <c r="D595" s="91"/>
      <c r="E595" s="91"/>
      <c r="F595" s="92"/>
      <c r="G595" s="92"/>
      <c r="H595" s="93"/>
      <c r="I595" s="94"/>
      <c r="J595" s="94"/>
      <c r="K595" s="90"/>
      <c r="M595" s="90"/>
      <c r="N595" s="95"/>
      <c r="O595" s="18"/>
      <c r="P595" s="90"/>
      <c r="Q595" s="89"/>
      <c r="R595" s="90"/>
      <c r="S595" s="90"/>
      <c r="T595" s="90"/>
      <c r="U595" s="90"/>
      <c r="V595" s="90"/>
      <c r="W595" s="90"/>
      <c r="X595" s="90"/>
      <c r="Y595" s="90"/>
    </row>
    <row r="596" spans="2:25" s="16" customFormat="1" x14ac:dyDescent="0.2">
      <c r="B596" s="97"/>
      <c r="C596" s="91"/>
      <c r="D596" s="91"/>
      <c r="E596" s="91"/>
      <c r="F596" s="92"/>
      <c r="G596" s="92"/>
      <c r="H596" s="93"/>
      <c r="I596" s="94"/>
      <c r="J596" s="94"/>
      <c r="K596" s="90"/>
      <c r="M596" s="90"/>
      <c r="N596" s="95"/>
      <c r="O596" s="18"/>
      <c r="P596" s="90"/>
      <c r="Q596" s="89"/>
      <c r="R596" s="90"/>
      <c r="S596" s="90"/>
      <c r="T596" s="90"/>
      <c r="U596" s="90"/>
      <c r="V596" s="90"/>
      <c r="W596" s="90"/>
      <c r="X596" s="90"/>
      <c r="Y596" s="90"/>
    </row>
    <row r="597" spans="2:25" s="16" customFormat="1" x14ac:dyDescent="0.2">
      <c r="B597" s="97"/>
      <c r="C597" s="91"/>
      <c r="D597" s="91"/>
      <c r="E597" s="91"/>
      <c r="F597" s="92"/>
      <c r="G597" s="92"/>
      <c r="H597" s="93"/>
      <c r="I597" s="94"/>
      <c r="J597" s="94"/>
      <c r="K597" s="90"/>
      <c r="M597" s="90"/>
      <c r="N597" s="95"/>
      <c r="O597" s="18"/>
      <c r="P597" s="90"/>
      <c r="Q597" s="89"/>
      <c r="R597" s="90"/>
      <c r="S597" s="90"/>
      <c r="T597" s="90"/>
      <c r="U597" s="90"/>
      <c r="V597" s="90"/>
      <c r="W597" s="90"/>
      <c r="X597" s="90"/>
      <c r="Y597" s="90"/>
    </row>
    <row r="598" spans="2:25" s="16" customFormat="1" x14ac:dyDescent="0.2">
      <c r="B598" s="97"/>
      <c r="C598" s="91"/>
      <c r="D598" s="91"/>
      <c r="E598" s="91"/>
      <c r="F598" s="92"/>
      <c r="G598" s="92"/>
      <c r="H598" s="93"/>
      <c r="I598" s="94"/>
      <c r="J598" s="94"/>
      <c r="K598" s="90"/>
      <c r="M598" s="90"/>
      <c r="N598" s="95"/>
      <c r="O598" s="18"/>
      <c r="P598" s="90"/>
      <c r="Q598" s="89"/>
      <c r="R598" s="90"/>
      <c r="S598" s="90"/>
      <c r="T598" s="90"/>
      <c r="U598" s="90"/>
      <c r="V598" s="90"/>
      <c r="W598" s="90"/>
      <c r="X598" s="90"/>
      <c r="Y598" s="90"/>
    </row>
    <row r="599" spans="2:25" s="16" customFormat="1" x14ac:dyDescent="0.2">
      <c r="B599" s="97"/>
      <c r="C599" s="91"/>
      <c r="D599" s="91"/>
      <c r="E599" s="91"/>
      <c r="F599" s="92"/>
      <c r="G599" s="92"/>
      <c r="H599" s="93"/>
      <c r="I599" s="94"/>
      <c r="J599" s="94"/>
      <c r="K599" s="90"/>
      <c r="M599" s="90"/>
      <c r="N599" s="95"/>
      <c r="O599" s="18"/>
      <c r="P599" s="90"/>
      <c r="Q599" s="89"/>
      <c r="R599" s="90"/>
      <c r="S599" s="90"/>
      <c r="T599" s="90"/>
      <c r="U599" s="90"/>
      <c r="V599" s="90"/>
      <c r="W599" s="90"/>
      <c r="X599" s="90"/>
      <c r="Y599" s="90"/>
    </row>
    <row r="600" spans="2:25" s="16" customFormat="1" x14ac:dyDescent="0.2">
      <c r="B600" s="97"/>
      <c r="C600" s="91"/>
      <c r="D600" s="91"/>
      <c r="E600" s="91"/>
      <c r="F600" s="92"/>
      <c r="G600" s="92"/>
      <c r="H600" s="93"/>
      <c r="I600" s="94"/>
      <c r="J600" s="94"/>
      <c r="K600" s="90"/>
      <c r="M600" s="90"/>
      <c r="N600" s="95"/>
      <c r="O600" s="18"/>
      <c r="P600" s="90"/>
      <c r="Q600" s="89"/>
      <c r="R600" s="90"/>
      <c r="S600" s="90"/>
      <c r="T600" s="90"/>
      <c r="U600" s="90"/>
      <c r="V600" s="90"/>
      <c r="W600" s="90"/>
      <c r="X600" s="90"/>
      <c r="Y600" s="90"/>
    </row>
    <row r="601" spans="2:25" s="16" customFormat="1" x14ac:dyDescent="0.2">
      <c r="B601" s="97"/>
      <c r="C601" s="91"/>
      <c r="D601" s="91"/>
      <c r="E601" s="91"/>
      <c r="F601" s="92"/>
      <c r="G601" s="92"/>
      <c r="H601" s="93"/>
      <c r="I601" s="94"/>
      <c r="J601" s="94"/>
      <c r="K601" s="90"/>
      <c r="M601" s="90"/>
      <c r="N601" s="95"/>
      <c r="O601" s="18"/>
      <c r="P601" s="90"/>
      <c r="Q601" s="89"/>
      <c r="R601" s="90"/>
      <c r="S601" s="90"/>
      <c r="T601" s="90"/>
      <c r="U601" s="90"/>
      <c r="V601" s="90"/>
      <c r="W601" s="90"/>
      <c r="X601" s="90"/>
      <c r="Y601" s="90"/>
    </row>
    <row r="602" spans="2:25" s="16" customFormat="1" x14ac:dyDescent="0.2">
      <c r="B602" s="97"/>
      <c r="C602" s="91"/>
      <c r="D602" s="91"/>
      <c r="E602" s="91"/>
      <c r="F602" s="92"/>
      <c r="G602" s="92"/>
      <c r="H602" s="93"/>
      <c r="I602" s="94"/>
      <c r="J602" s="94"/>
      <c r="K602" s="90"/>
      <c r="M602" s="90"/>
      <c r="N602" s="95"/>
      <c r="O602" s="18"/>
      <c r="P602" s="90"/>
      <c r="Q602" s="89"/>
      <c r="R602" s="90"/>
      <c r="S602" s="90"/>
      <c r="T602" s="90"/>
      <c r="U602" s="90"/>
      <c r="V602" s="90"/>
      <c r="W602" s="90"/>
      <c r="X602" s="90"/>
      <c r="Y602" s="90"/>
    </row>
    <row r="603" spans="2:25" s="16" customFormat="1" x14ac:dyDescent="0.2">
      <c r="B603" s="97"/>
      <c r="C603" s="91"/>
      <c r="D603" s="91"/>
      <c r="E603" s="91"/>
      <c r="F603" s="92"/>
      <c r="G603" s="92"/>
      <c r="H603" s="93"/>
      <c r="I603" s="94"/>
      <c r="J603" s="94"/>
      <c r="K603" s="90"/>
      <c r="M603" s="90"/>
      <c r="N603" s="95"/>
      <c r="O603" s="18"/>
      <c r="P603" s="90"/>
      <c r="Q603" s="89"/>
      <c r="R603" s="90"/>
      <c r="S603" s="90"/>
      <c r="T603" s="90"/>
      <c r="U603" s="90"/>
      <c r="V603" s="90"/>
      <c r="W603" s="90"/>
      <c r="X603" s="90"/>
      <c r="Y603" s="90"/>
    </row>
    <row r="604" spans="2:25" s="16" customFormat="1" x14ac:dyDescent="0.2">
      <c r="B604" s="97"/>
      <c r="C604" s="91"/>
      <c r="D604" s="91"/>
      <c r="E604" s="91"/>
      <c r="F604" s="92"/>
      <c r="G604" s="92"/>
      <c r="H604" s="93"/>
      <c r="I604" s="94"/>
      <c r="J604" s="94"/>
      <c r="K604" s="90"/>
      <c r="M604" s="90"/>
      <c r="N604" s="95"/>
      <c r="O604" s="18"/>
      <c r="P604" s="90"/>
      <c r="Q604" s="89"/>
      <c r="R604" s="90"/>
      <c r="S604" s="90"/>
      <c r="T604" s="90"/>
      <c r="U604" s="90"/>
      <c r="V604" s="90"/>
      <c r="W604" s="90"/>
      <c r="X604" s="90"/>
      <c r="Y604" s="90"/>
    </row>
    <row r="605" spans="2:25" s="16" customFormat="1" x14ac:dyDescent="0.2">
      <c r="B605" s="97"/>
      <c r="C605" s="91"/>
      <c r="D605" s="91"/>
      <c r="E605" s="91"/>
      <c r="F605" s="92"/>
      <c r="G605" s="92"/>
      <c r="H605" s="93"/>
      <c r="I605" s="94"/>
      <c r="J605" s="94"/>
      <c r="K605" s="90"/>
      <c r="M605" s="90"/>
      <c r="N605" s="95"/>
      <c r="O605" s="18"/>
      <c r="P605" s="90"/>
      <c r="Q605" s="89"/>
      <c r="R605" s="90"/>
      <c r="S605" s="90"/>
      <c r="T605" s="90"/>
      <c r="U605" s="90"/>
      <c r="V605" s="90"/>
      <c r="W605" s="90"/>
      <c r="X605" s="90"/>
      <c r="Y605" s="90"/>
    </row>
    <row r="606" spans="2:25" s="16" customFormat="1" ht="12.6" customHeight="1" x14ac:dyDescent="0.2">
      <c r="B606" s="97"/>
      <c r="C606" s="91"/>
      <c r="D606" s="91"/>
      <c r="E606" s="91"/>
      <c r="F606" s="92"/>
      <c r="G606" s="92"/>
      <c r="H606" s="93"/>
      <c r="I606" s="94"/>
      <c r="J606" s="94"/>
      <c r="K606" s="90"/>
      <c r="M606" s="90"/>
      <c r="N606" s="95"/>
      <c r="O606" s="18"/>
      <c r="P606" s="90"/>
      <c r="Q606" s="89"/>
      <c r="R606" s="90"/>
      <c r="S606" s="90"/>
      <c r="T606" s="90"/>
      <c r="U606" s="90"/>
      <c r="V606" s="90"/>
      <c r="W606" s="90"/>
      <c r="X606" s="90"/>
      <c r="Y606" s="90"/>
    </row>
    <row r="607" spans="2:25" s="16" customFormat="1" x14ac:dyDescent="0.2">
      <c r="B607" s="97"/>
      <c r="C607" s="91"/>
      <c r="D607" s="91"/>
      <c r="E607" s="91"/>
      <c r="F607" s="92"/>
      <c r="G607" s="92"/>
      <c r="H607" s="93"/>
      <c r="I607" s="94"/>
      <c r="J607" s="94"/>
      <c r="K607" s="90"/>
      <c r="M607" s="90"/>
      <c r="N607" s="95"/>
      <c r="O607" s="18"/>
      <c r="P607" s="90"/>
      <c r="Q607" s="89"/>
      <c r="R607" s="90"/>
      <c r="S607" s="90"/>
      <c r="T607" s="90"/>
      <c r="U607" s="90"/>
      <c r="V607" s="90"/>
      <c r="W607" s="90"/>
      <c r="X607" s="90"/>
      <c r="Y607" s="90"/>
    </row>
    <row r="608" spans="2:25" s="16" customFormat="1" x14ac:dyDescent="0.2">
      <c r="B608" s="97"/>
      <c r="C608" s="91"/>
      <c r="D608" s="91"/>
      <c r="E608" s="91"/>
      <c r="F608" s="92"/>
      <c r="G608" s="92"/>
      <c r="H608" s="93"/>
      <c r="I608" s="94"/>
      <c r="J608" s="94"/>
      <c r="K608" s="90"/>
      <c r="M608" s="90"/>
      <c r="N608" s="95"/>
      <c r="O608" s="18"/>
      <c r="P608" s="90"/>
      <c r="Q608" s="89"/>
      <c r="R608" s="90"/>
      <c r="S608" s="90"/>
      <c r="T608" s="90"/>
      <c r="U608" s="90"/>
      <c r="V608" s="90"/>
      <c r="W608" s="90"/>
      <c r="X608" s="90"/>
      <c r="Y608" s="90"/>
    </row>
    <row r="609" spans="2:25" s="16" customFormat="1" x14ac:dyDescent="0.2">
      <c r="B609" s="97"/>
      <c r="C609" s="91"/>
      <c r="D609" s="91"/>
      <c r="E609" s="91"/>
      <c r="F609" s="92"/>
      <c r="G609" s="92"/>
      <c r="H609" s="93"/>
      <c r="I609" s="94"/>
      <c r="J609" s="94"/>
      <c r="K609" s="90"/>
      <c r="M609" s="90"/>
      <c r="N609" s="95"/>
      <c r="O609" s="18"/>
      <c r="P609" s="90"/>
      <c r="Q609" s="89"/>
      <c r="R609" s="90"/>
      <c r="S609" s="90"/>
      <c r="T609" s="90"/>
      <c r="U609" s="90"/>
      <c r="V609" s="90"/>
      <c r="W609" s="90"/>
      <c r="X609" s="90"/>
      <c r="Y609" s="90"/>
    </row>
    <row r="610" spans="2:25" s="16" customFormat="1" x14ac:dyDescent="0.2">
      <c r="B610" s="97"/>
      <c r="C610" s="91"/>
      <c r="D610" s="91"/>
      <c r="E610" s="91"/>
      <c r="F610" s="92"/>
      <c r="G610" s="92"/>
      <c r="H610" s="93"/>
      <c r="I610" s="94"/>
      <c r="J610" s="94"/>
      <c r="K610" s="90"/>
      <c r="M610" s="90"/>
      <c r="N610" s="95"/>
      <c r="O610" s="18"/>
      <c r="P610" s="90"/>
      <c r="Q610" s="89"/>
      <c r="R610" s="90"/>
      <c r="S610" s="90"/>
      <c r="T610" s="90"/>
      <c r="U610" s="90"/>
      <c r="V610" s="90"/>
      <c r="W610" s="90"/>
      <c r="X610" s="90"/>
      <c r="Y610" s="90"/>
    </row>
    <row r="611" spans="2:25" s="16" customFormat="1" x14ac:dyDescent="0.2">
      <c r="B611" s="97"/>
      <c r="C611" s="91"/>
      <c r="D611" s="91"/>
      <c r="E611" s="91"/>
      <c r="F611" s="92"/>
      <c r="G611" s="92"/>
      <c r="H611" s="93"/>
      <c r="I611" s="94"/>
      <c r="J611" s="94"/>
      <c r="K611" s="90"/>
      <c r="M611" s="90"/>
      <c r="N611" s="95"/>
      <c r="O611" s="18"/>
      <c r="P611" s="90"/>
      <c r="Q611" s="89"/>
      <c r="R611" s="90"/>
      <c r="S611" s="90"/>
      <c r="T611" s="90"/>
      <c r="U611" s="90"/>
      <c r="V611" s="90"/>
      <c r="W611" s="90"/>
      <c r="X611" s="90"/>
      <c r="Y611" s="90"/>
    </row>
    <row r="612" spans="2:25" s="16" customFormat="1" x14ac:dyDescent="0.2">
      <c r="B612" s="97"/>
      <c r="C612" s="91"/>
      <c r="D612" s="91"/>
      <c r="E612" s="91"/>
      <c r="F612" s="92"/>
      <c r="G612" s="92"/>
      <c r="H612" s="93"/>
      <c r="I612" s="94"/>
      <c r="J612" s="94"/>
      <c r="K612" s="90"/>
      <c r="M612" s="90"/>
      <c r="N612" s="95"/>
      <c r="O612" s="18"/>
      <c r="P612" s="90"/>
      <c r="Q612" s="89"/>
      <c r="R612" s="90"/>
      <c r="S612" s="90"/>
      <c r="T612" s="90"/>
      <c r="U612" s="90"/>
      <c r="V612" s="90"/>
      <c r="W612" s="90"/>
      <c r="X612" s="90"/>
      <c r="Y612" s="90"/>
    </row>
    <row r="613" spans="2:25" s="16" customFormat="1" x14ac:dyDescent="0.2">
      <c r="B613" s="97"/>
      <c r="C613" s="91"/>
      <c r="D613" s="91"/>
      <c r="E613" s="91"/>
      <c r="F613" s="92"/>
      <c r="G613" s="92"/>
      <c r="H613" s="93"/>
      <c r="I613" s="94"/>
      <c r="J613" s="94"/>
      <c r="K613" s="90"/>
      <c r="M613" s="90"/>
      <c r="N613" s="95"/>
      <c r="O613" s="18"/>
      <c r="P613" s="90"/>
      <c r="Q613" s="89"/>
      <c r="R613" s="90"/>
      <c r="S613" s="90"/>
      <c r="T613" s="90"/>
      <c r="U613" s="90"/>
      <c r="V613" s="90"/>
      <c r="W613" s="90"/>
      <c r="X613" s="90"/>
      <c r="Y613" s="90"/>
    </row>
    <row r="614" spans="2:25" s="16" customFormat="1" x14ac:dyDescent="0.2">
      <c r="B614" s="97"/>
      <c r="C614" s="91"/>
      <c r="D614" s="91"/>
      <c r="E614" s="91"/>
      <c r="F614" s="92"/>
      <c r="G614" s="92"/>
      <c r="H614" s="93"/>
      <c r="I614" s="94"/>
      <c r="J614" s="94"/>
      <c r="K614" s="90"/>
      <c r="M614" s="90"/>
      <c r="N614" s="95"/>
      <c r="O614" s="18"/>
      <c r="P614" s="90"/>
      <c r="Q614" s="89"/>
      <c r="R614" s="90"/>
      <c r="S614" s="90"/>
      <c r="T614" s="90"/>
      <c r="U614" s="90"/>
      <c r="V614" s="90"/>
      <c r="W614" s="90"/>
      <c r="X614" s="90"/>
      <c r="Y614" s="90"/>
    </row>
    <row r="615" spans="2:25" s="16" customFormat="1" x14ac:dyDescent="0.2">
      <c r="B615" s="97"/>
      <c r="C615" s="91"/>
      <c r="D615" s="91"/>
      <c r="E615" s="91"/>
      <c r="F615" s="92"/>
      <c r="G615" s="92"/>
      <c r="H615" s="93"/>
      <c r="I615" s="94"/>
      <c r="J615" s="94"/>
      <c r="K615" s="90"/>
      <c r="M615" s="90"/>
      <c r="N615" s="95"/>
      <c r="O615" s="18"/>
      <c r="P615" s="90"/>
      <c r="Q615" s="89"/>
      <c r="R615" s="90"/>
      <c r="S615" s="90"/>
      <c r="T615" s="90"/>
      <c r="U615" s="90"/>
      <c r="V615" s="90"/>
      <c r="W615" s="90"/>
      <c r="X615" s="90"/>
      <c r="Y615" s="90"/>
    </row>
    <row r="616" spans="2:25" s="16" customFormat="1" x14ac:dyDescent="0.2">
      <c r="B616" s="97"/>
      <c r="C616" s="91"/>
      <c r="D616" s="91"/>
      <c r="E616" s="91"/>
      <c r="F616" s="92"/>
      <c r="G616" s="92"/>
      <c r="H616" s="93"/>
      <c r="I616" s="94"/>
      <c r="J616" s="94"/>
      <c r="K616" s="90"/>
      <c r="M616" s="90"/>
      <c r="N616" s="95"/>
      <c r="O616" s="18"/>
      <c r="P616" s="90"/>
      <c r="Q616" s="89"/>
      <c r="R616" s="90"/>
      <c r="S616" s="90"/>
      <c r="T616" s="90"/>
      <c r="U616" s="90"/>
      <c r="V616" s="90"/>
      <c r="W616" s="90"/>
      <c r="X616" s="90"/>
      <c r="Y616" s="90"/>
    </row>
    <row r="617" spans="2:25" s="16" customFormat="1" x14ac:dyDescent="0.2">
      <c r="B617" s="97"/>
      <c r="C617" s="91"/>
      <c r="D617" s="91"/>
      <c r="E617" s="91"/>
      <c r="F617" s="92"/>
      <c r="G617" s="92"/>
      <c r="H617" s="93"/>
      <c r="I617" s="94"/>
      <c r="J617" s="94"/>
      <c r="K617" s="90"/>
      <c r="M617" s="90"/>
      <c r="N617" s="95"/>
      <c r="O617" s="18"/>
      <c r="P617" s="90"/>
      <c r="Q617" s="89"/>
      <c r="R617" s="90"/>
      <c r="S617" s="90"/>
      <c r="T617" s="90"/>
      <c r="U617" s="90"/>
      <c r="V617" s="90"/>
      <c r="W617" s="90"/>
      <c r="X617" s="90"/>
      <c r="Y617" s="90"/>
    </row>
    <row r="618" spans="2:25" s="16" customFormat="1" x14ac:dyDescent="0.2">
      <c r="B618" s="97"/>
      <c r="C618" s="91"/>
      <c r="D618" s="91"/>
      <c r="E618" s="91"/>
      <c r="F618" s="92"/>
      <c r="G618" s="92"/>
      <c r="H618" s="93"/>
      <c r="I618" s="94"/>
      <c r="J618" s="94"/>
      <c r="K618" s="90"/>
      <c r="M618" s="90"/>
      <c r="N618" s="95"/>
      <c r="O618" s="18"/>
      <c r="P618" s="90"/>
      <c r="Q618" s="89"/>
      <c r="R618" s="90"/>
      <c r="S618" s="90"/>
      <c r="T618" s="90"/>
      <c r="U618" s="90"/>
      <c r="V618" s="90"/>
      <c r="W618" s="90"/>
      <c r="X618" s="90"/>
      <c r="Y618" s="90"/>
    </row>
    <row r="619" spans="2:25" s="16" customFormat="1" ht="12.6" customHeight="1" x14ac:dyDescent="0.2">
      <c r="B619" s="97"/>
      <c r="C619" s="91"/>
      <c r="D619" s="91"/>
      <c r="E619" s="91"/>
      <c r="F619" s="92"/>
      <c r="G619" s="92"/>
      <c r="H619" s="93"/>
      <c r="I619" s="94"/>
      <c r="J619" s="94"/>
      <c r="K619" s="90"/>
      <c r="M619" s="90"/>
      <c r="N619" s="95"/>
      <c r="O619" s="18"/>
      <c r="P619" s="90"/>
      <c r="Q619" s="89"/>
      <c r="R619" s="90"/>
      <c r="S619" s="90"/>
      <c r="T619" s="90"/>
      <c r="U619" s="90"/>
      <c r="V619" s="90"/>
      <c r="W619" s="90"/>
      <c r="X619" s="90"/>
      <c r="Y619" s="90"/>
    </row>
    <row r="620" spans="2:25" s="16" customFormat="1" x14ac:dyDescent="0.2">
      <c r="B620" s="97"/>
      <c r="C620" s="91"/>
      <c r="D620" s="91"/>
      <c r="E620" s="91"/>
      <c r="F620" s="92"/>
      <c r="G620" s="92"/>
      <c r="H620" s="93"/>
      <c r="I620" s="94"/>
      <c r="J620" s="94"/>
      <c r="K620" s="90"/>
      <c r="M620" s="90"/>
      <c r="N620" s="95"/>
      <c r="O620" s="18"/>
      <c r="P620" s="90"/>
      <c r="Q620" s="89"/>
      <c r="R620" s="90"/>
      <c r="S620" s="90"/>
      <c r="T620" s="90"/>
      <c r="U620" s="90"/>
      <c r="V620" s="90"/>
      <c r="W620" s="90"/>
      <c r="X620" s="90"/>
      <c r="Y620" s="90"/>
    </row>
    <row r="621" spans="2:25" s="16" customFormat="1" x14ac:dyDescent="0.2">
      <c r="B621" s="97"/>
      <c r="C621" s="91"/>
      <c r="D621" s="91"/>
      <c r="E621" s="91"/>
      <c r="F621" s="92"/>
      <c r="G621" s="92"/>
      <c r="H621" s="93"/>
      <c r="I621" s="94"/>
      <c r="J621" s="94"/>
      <c r="K621" s="90"/>
      <c r="M621" s="90"/>
      <c r="N621" s="95"/>
      <c r="O621" s="18"/>
      <c r="P621" s="90"/>
      <c r="Q621" s="89"/>
      <c r="R621" s="90"/>
      <c r="S621" s="90"/>
      <c r="T621" s="90"/>
      <c r="U621" s="90"/>
      <c r="V621" s="90"/>
      <c r="W621" s="90"/>
      <c r="X621" s="90"/>
      <c r="Y621" s="90"/>
    </row>
    <row r="622" spans="2:25" s="16" customFormat="1" x14ac:dyDescent="0.2">
      <c r="B622" s="97"/>
      <c r="C622" s="91"/>
      <c r="D622" s="91"/>
      <c r="E622" s="91"/>
      <c r="F622" s="92"/>
      <c r="G622" s="92"/>
      <c r="H622" s="93"/>
      <c r="I622" s="94"/>
      <c r="J622" s="94"/>
      <c r="K622" s="90"/>
      <c r="M622" s="90"/>
      <c r="N622" s="95"/>
      <c r="O622" s="18"/>
      <c r="P622" s="90"/>
      <c r="Q622" s="89"/>
      <c r="R622" s="90"/>
      <c r="S622" s="90"/>
      <c r="T622" s="90"/>
      <c r="U622" s="90"/>
      <c r="V622" s="90"/>
      <c r="W622" s="90"/>
      <c r="X622" s="90"/>
      <c r="Y622" s="90"/>
    </row>
    <row r="623" spans="2:25" s="16" customFormat="1" x14ac:dyDescent="0.2">
      <c r="B623" s="97"/>
      <c r="C623" s="91"/>
      <c r="D623" s="91"/>
      <c r="E623" s="91"/>
      <c r="F623" s="92"/>
      <c r="G623" s="92"/>
      <c r="H623" s="93"/>
      <c r="I623" s="94"/>
      <c r="J623" s="94"/>
      <c r="K623" s="90"/>
      <c r="M623" s="90"/>
      <c r="N623" s="95"/>
      <c r="O623" s="18"/>
      <c r="P623" s="90"/>
      <c r="Q623" s="89"/>
      <c r="R623" s="90"/>
      <c r="S623" s="90"/>
      <c r="T623" s="90"/>
      <c r="U623" s="90"/>
      <c r="V623" s="90"/>
      <c r="W623" s="90"/>
      <c r="X623" s="90"/>
      <c r="Y623" s="90"/>
    </row>
    <row r="624" spans="2:25" s="16" customFormat="1" x14ac:dyDescent="0.2">
      <c r="B624" s="97"/>
      <c r="C624" s="91"/>
      <c r="D624" s="91"/>
      <c r="E624" s="91"/>
      <c r="F624" s="92"/>
      <c r="G624" s="92"/>
      <c r="H624" s="93"/>
      <c r="I624" s="94"/>
      <c r="J624" s="94"/>
      <c r="K624" s="90"/>
      <c r="M624" s="90"/>
      <c r="N624" s="95"/>
      <c r="O624" s="18"/>
      <c r="P624" s="90"/>
      <c r="Q624" s="89"/>
      <c r="R624" s="90"/>
      <c r="S624" s="90"/>
      <c r="T624" s="90"/>
      <c r="U624" s="90"/>
      <c r="V624" s="90"/>
      <c r="W624" s="90"/>
      <c r="X624" s="90"/>
      <c r="Y624" s="90"/>
    </row>
    <row r="625" spans="2:25" s="16" customFormat="1" x14ac:dyDescent="0.2">
      <c r="B625" s="97"/>
      <c r="C625" s="91"/>
      <c r="D625" s="91"/>
      <c r="E625" s="91"/>
      <c r="F625" s="92"/>
      <c r="G625" s="92"/>
      <c r="H625" s="93"/>
      <c r="I625" s="94"/>
      <c r="J625" s="94"/>
      <c r="K625" s="90"/>
      <c r="M625" s="90"/>
      <c r="N625" s="95"/>
      <c r="O625" s="18"/>
      <c r="P625" s="90"/>
      <c r="Q625" s="89"/>
      <c r="R625" s="90"/>
      <c r="S625" s="90"/>
      <c r="T625" s="90"/>
      <c r="U625" s="90"/>
      <c r="V625" s="90"/>
      <c r="W625" s="90"/>
      <c r="X625" s="90"/>
      <c r="Y625" s="90"/>
    </row>
    <row r="626" spans="2:25" s="16" customFormat="1" ht="59.25" customHeight="1" x14ac:dyDescent="0.2">
      <c r="B626" s="97"/>
      <c r="C626" s="91"/>
      <c r="D626" s="91"/>
      <c r="E626" s="91"/>
      <c r="F626" s="92"/>
      <c r="G626" s="92"/>
      <c r="H626" s="93"/>
      <c r="I626" s="94"/>
      <c r="J626" s="94"/>
      <c r="K626" s="90"/>
      <c r="M626" s="90"/>
      <c r="N626" s="95"/>
      <c r="O626" s="18"/>
      <c r="P626" s="90"/>
      <c r="Q626" s="89"/>
      <c r="R626" s="90"/>
      <c r="S626" s="90"/>
      <c r="T626" s="90"/>
      <c r="U626" s="90"/>
      <c r="V626" s="90"/>
      <c r="W626" s="90"/>
      <c r="X626" s="90"/>
      <c r="Y626" s="90"/>
    </row>
    <row r="627" spans="2:25" s="16" customFormat="1" x14ac:dyDescent="0.2">
      <c r="B627" s="97"/>
      <c r="C627" s="91"/>
      <c r="D627" s="91"/>
      <c r="E627" s="91"/>
      <c r="F627" s="92"/>
      <c r="G627" s="92"/>
      <c r="H627" s="93"/>
      <c r="I627" s="94"/>
      <c r="J627" s="94"/>
      <c r="K627" s="90"/>
      <c r="M627" s="90"/>
      <c r="N627" s="95"/>
      <c r="O627" s="18"/>
      <c r="P627" s="90"/>
      <c r="Q627" s="89"/>
      <c r="R627" s="90"/>
      <c r="S627" s="90"/>
      <c r="T627" s="90"/>
      <c r="U627" s="90"/>
      <c r="V627" s="90"/>
      <c r="W627" s="90"/>
      <c r="X627" s="90"/>
      <c r="Y627" s="90"/>
    </row>
    <row r="628" spans="2:25" s="16" customFormat="1" ht="12" customHeight="1" x14ac:dyDescent="0.2">
      <c r="B628" s="97"/>
      <c r="C628" s="91"/>
      <c r="D628" s="91"/>
      <c r="E628" s="91"/>
      <c r="F628" s="92"/>
      <c r="G628" s="92"/>
      <c r="H628" s="93"/>
      <c r="I628" s="94"/>
      <c r="J628" s="94"/>
      <c r="K628" s="90"/>
      <c r="M628" s="90"/>
      <c r="N628" s="95"/>
      <c r="O628" s="18"/>
      <c r="P628" s="90"/>
      <c r="Q628" s="89"/>
      <c r="R628" s="90"/>
      <c r="S628" s="90"/>
      <c r="T628" s="90"/>
      <c r="U628" s="90"/>
      <c r="V628" s="90"/>
      <c r="W628" s="90"/>
      <c r="X628" s="90"/>
      <c r="Y628" s="90"/>
    </row>
    <row r="629" spans="2:25" s="16" customFormat="1" x14ac:dyDescent="0.2">
      <c r="B629" s="97"/>
      <c r="C629" s="91"/>
      <c r="D629" s="91"/>
      <c r="E629" s="91"/>
      <c r="F629" s="92"/>
      <c r="G629" s="92"/>
      <c r="H629" s="93"/>
      <c r="I629" s="94"/>
      <c r="J629" s="94"/>
      <c r="K629" s="90"/>
      <c r="M629" s="90"/>
      <c r="N629" s="95"/>
      <c r="O629" s="18"/>
      <c r="P629" s="90"/>
      <c r="Q629" s="89"/>
      <c r="R629" s="90"/>
      <c r="S629" s="90"/>
      <c r="T629" s="90"/>
      <c r="U629" s="90"/>
      <c r="V629" s="90"/>
      <c r="W629" s="90"/>
      <c r="X629" s="90"/>
      <c r="Y629" s="90"/>
    </row>
    <row r="630" spans="2:25" s="16" customFormat="1" x14ac:dyDescent="0.2">
      <c r="B630" s="97"/>
      <c r="C630" s="91"/>
      <c r="D630" s="91"/>
      <c r="E630" s="91"/>
      <c r="F630" s="92"/>
      <c r="G630" s="92"/>
      <c r="H630" s="93"/>
      <c r="I630" s="94"/>
      <c r="J630" s="94"/>
      <c r="K630" s="90"/>
      <c r="M630" s="90"/>
      <c r="N630" s="95"/>
      <c r="O630" s="18"/>
      <c r="P630" s="90"/>
      <c r="Q630" s="89"/>
      <c r="R630" s="90"/>
      <c r="S630" s="90"/>
      <c r="T630" s="90"/>
      <c r="U630" s="90"/>
      <c r="V630" s="90"/>
      <c r="W630" s="90"/>
      <c r="X630" s="90"/>
      <c r="Y630" s="90"/>
    </row>
    <row r="631" spans="2:25" s="16" customFormat="1" x14ac:dyDescent="0.2">
      <c r="B631" s="97"/>
      <c r="C631" s="91"/>
      <c r="D631" s="91"/>
      <c r="E631" s="91"/>
      <c r="F631" s="92"/>
      <c r="G631" s="92"/>
      <c r="H631" s="93"/>
      <c r="I631" s="94"/>
      <c r="J631" s="94"/>
      <c r="K631" s="90"/>
      <c r="M631" s="90"/>
      <c r="N631" s="95"/>
      <c r="O631" s="18"/>
      <c r="P631" s="90"/>
      <c r="Q631" s="89"/>
      <c r="R631" s="90"/>
      <c r="S631" s="90"/>
      <c r="T631" s="90"/>
      <c r="U631" s="90"/>
      <c r="V631" s="90"/>
      <c r="W631" s="90"/>
      <c r="X631" s="90"/>
      <c r="Y631" s="90"/>
    </row>
    <row r="632" spans="2:25" s="16" customFormat="1" x14ac:dyDescent="0.2">
      <c r="B632" s="97"/>
      <c r="C632" s="91"/>
      <c r="D632" s="91"/>
      <c r="E632" s="91"/>
      <c r="F632" s="92"/>
      <c r="G632" s="92"/>
      <c r="H632" s="93"/>
      <c r="I632" s="94"/>
      <c r="J632" s="94"/>
      <c r="K632" s="90"/>
      <c r="M632" s="90"/>
      <c r="N632" s="95"/>
      <c r="O632" s="18"/>
      <c r="P632" s="90"/>
      <c r="Q632" s="89"/>
      <c r="R632" s="90"/>
      <c r="S632" s="90"/>
      <c r="T632" s="90"/>
      <c r="U632" s="90"/>
      <c r="V632" s="90"/>
      <c r="W632" s="90"/>
      <c r="X632" s="90"/>
      <c r="Y632" s="90"/>
    </row>
    <row r="633" spans="2:25" s="16" customFormat="1" x14ac:dyDescent="0.2">
      <c r="B633" s="97"/>
      <c r="C633" s="91"/>
      <c r="D633" s="91"/>
      <c r="E633" s="91"/>
      <c r="F633" s="92"/>
      <c r="G633" s="92"/>
      <c r="H633" s="93"/>
      <c r="I633" s="94"/>
      <c r="J633" s="94"/>
      <c r="K633" s="90"/>
      <c r="M633" s="90"/>
      <c r="N633" s="95"/>
      <c r="O633" s="18"/>
      <c r="P633" s="90"/>
      <c r="Q633" s="89"/>
      <c r="R633" s="90"/>
      <c r="S633" s="90"/>
      <c r="T633" s="90"/>
      <c r="U633" s="90"/>
      <c r="V633" s="90"/>
      <c r="W633" s="90"/>
      <c r="X633" s="90"/>
      <c r="Y633" s="90"/>
    </row>
    <row r="634" spans="2:25" s="16" customFormat="1" x14ac:dyDescent="0.2">
      <c r="B634" s="97"/>
      <c r="C634" s="91"/>
      <c r="D634" s="91"/>
      <c r="E634" s="91"/>
      <c r="F634" s="92"/>
      <c r="G634" s="92"/>
      <c r="H634" s="93"/>
      <c r="I634" s="94"/>
      <c r="J634" s="94"/>
      <c r="K634" s="90"/>
      <c r="M634" s="90"/>
      <c r="N634" s="95"/>
      <c r="O634" s="18"/>
      <c r="P634" s="90"/>
      <c r="Q634" s="89"/>
      <c r="R634" s="90"/>
      <c r="S634" s="90"/>
      <c r="T634" s="90"/>
      <c r="U634" s="90"/>
      <c r="V634" s="90"/>
      <c r="W634" s="90"/>
      <c r="X634" s="90"/>
      <c r="Y634" s="90"/>
    </row>
    <row r="635" spans="2:25" s="16" customFormat="1" x14ac:dyDescent="0.2">
      <c r="B635" s="97"/>
      <c r="C635" s="91"/>
      <c r="D635" s="91"/>
      <c r="E635" s="91"/>
      <c r="F635" s="92"/>
      <c r="G635" s="92"/>
      <c r="H635" s="93"/>
      <c r="I635" s="94"/>
      <c r="J635" s="94"/>
      <c r="K635" s="90"/>
      <c r="M635" s="90"/>
      <c r="N635" s="95"/>
      <c r="O635" s="18"/>
      <c r="P635" s="90"/>
      <c r="Q635" s="89"/>
      <c r="R635" s="90"/>
      <c r="S635" s="90"/>
      <c r="T635" s="90"/>
      <c r="U635" s="90"/>
      <c r="V635" s="90"/>
      <c r="W635" s="90"/>
      <c r="X635" s="90"/>
      <c r="Y635" s="90"/>
    </row>
    <row r="636" spans="2:25" s="16" customFormat="1" x14ac:dyDescent="0.2">
      <c r="B636" s="97"/>
      <c r="C636" s="91"/>
      <c r="D636" s="91"/>
      <c r="E636" s="91"/>
      <c r="F636" s="92"/>
      <c r="G636" s="92"/>
      <c r="H636" s="93"/>
      <c r="I636" s="94"/>
      <c r="J636" s="94"/>
      <c r="K636" s="90"/>
      <c r="M636" s="90"/>
      <c r="N636" s="95"/>
      <c r="O636" s="18"/>
      <c r="P636" s="90"/>
      <c r="Q636" s="89"/>
      <c r="R636" s="90"/>
      <c r="S636" s="90"/>
      <c r="T636" s="90"/>
      <c r="U636" s="90"/>
      <c r="V636" s="90"/>
      <c r="W636" s="90"/>
      <c r="X636" s="90"/>
      <c r="Y636" s="90"/>
    </row>
    <row r="637" spans="2:25" s="16" customFormat="1" x14ac:dyDescent="0.2">
      <c r="B637" s="97"/>
      <c r="C637" s="91"/>
      <c r="D637" s="91"/>
      <c r="E637" s="91"/>
      <c r="F637" s="92"/>
      <c r="G637" s="92"/>
      <c r="H637" s="93"/>
      <c r="I637" s="94"/>
      <c r="J637" s="94"/>
      <c r="K637" s="90"/>
      <c r="M637" s="90"/>
      <c r="N637" s="95"/>
      <c r="O637" s="18"/>
      <c r="P637" s="90"/>
      <c r="Q637" s="89"/>
      <c r="R637" s="90"/>
      <c r="S637" s="90"/>
      <c r="T637" s="90"/>
      <c r="U637" s="90"/>
      <c r="V637" s="90"/>
      <c r="W637" s="90"/>
      <c r="X637" s="90"/>
      <c r="Y637" s="90"/>
    </row>
    <row r="638" spans="2:25" s="16" customFormat="1" x14ac:dyDescent="0.2">
      <c r="B638" s="97"/>
      <c r="C638" s="91"/>
      <c r="D638" s="91"/>
      <c r="E638" s="91"/>
      <c r="F638" s="92"/>
      <c r="G638" s="92"/>
      <c r="H638" s="93"/>
      <c r="I638" s="94"/>
      <c r="J638" s="94"/>
      <c r="K638" s="90"/>
      <c r="M638" s="90"/>
      <c r="N638" s="95"/>
      <c r="O638" s="18"/>
      <c r="P638" s="90"/>
      <c r="Q638" s="89"/>
      <c r="R638" s="90"/>
      <c r="S638" s="90"/>
      <c r="T638" s="90"/>
      <c r="U638" s="90"/>
      <c r="V638" s="90"/>
      <c r="W638" s="90"/>
      <c r="X638" s="90"/>
      <c r="Y638" s="90"/>
    </row>
    <row r="639" spans="2:25" s="16" customFormat="1" x14ac:dyDescent="0.2">
      <c r="B639" s="97"/>
      <c r="C639" s="91"/>
      <c r="D639" s="91"/>
      <c r="E639" s="91"/>
      <c r="F639" s="92"/>
      <c r="G639" s="92"/>
      <c r="H639" s="93"/>
      <c r="I639" s="94"/>
      <c r="J639" s="94"/>
      <c r="K639" s="90"/>
      <c r="M639" s="90"/>
      <c r="N639" s="95"/>
      <c r="O639" s="18"/>
      <c r="P639" s="90"/>
      <c r="Q639" s="89"/>
      <c r="R639" s="90"/>
      <c r="S639" s="90"/>
      <c r="T639" s="90"/>
      <c r="U639" s="90"/>
      <c r="V639" s="90"/>
      <c r="W639" s="90"/>
      <c r="X639" s="90"/>
      <c r="Y639" s="90"/>
    </row>
    <row r="640" spans="2:25" s="16" customFormat="1" x14ac:dyDescent="0.2">
      <c r="B640" s="97"/>
      <c r="C640" s="91"/>
      <c r="D640" s="91"/>
      <c r="E640" s="91"/>
      <c r="F640" s="92"/>
      <c r="G640" s="92"/>
      <c r="H640" s="93"/>
      <c r="I640" s="94"/>
      <c r="J640" s="94"/>
      <c r="K640" s="90"/>
      <c r="M640" s="90"/>
      <c r="N640" s="95"/>
      <c r="O640" s="18"/>
      <c r="P640" s="90"/>
      <c r="Q640" s="89"/>
      <c r="R640" s="90"/>
      <c r="S640" s="90"/>
      <c r="T640" s="90"/>
      <c r="U640" s="90"/>
      <c r="V640" s="90"/>
      <c r="W640" s="90"/>
      <c r="X640" s="90"/>
      <c r="Y640" s="90"/>
    </row>
    <row r="641" spans="2:25" s="16" customFormat="1" x14ac:dyDescent="0.2">
      <c r="B641" s="97"/>
      <c r="C641" s="91"/>
      <c r="D641" s="91"/>
      <c r="E641" s="91"/>
      <c r="F641" s="92"/>
      <c r="G641" s="92"/>
      <c r="H641" s="93"/>
      <c r="I641" s="94"/>
      <c r="J641" s="94"/>
      <c r="K641" s="90"/>
      <c r="M641" s="90"/>
      <c r="N641" s="95"/>
      <c r="O641" s="18"/>
      <c r="P641" s="90"/>
      <c r="Q641" s="89"/>
      <c r="R641" s="90"/>
      <c r="S641" s="90"/>
      <c r="T641" s="90"/>
      <c r="U641" s="90"/>
      <c r="V641" s="90"/>
      <c r="W641" s="90"/>
      <c r="X641" s="90"/>
      <c r="Y641" s="90"/>
    </row>
    <row r="642" spans="2:25" s="16" customFormat="1" x14ac:dyDescent="0.2">
      <c r="B642" s="97"/>
      <c r="C642" s="91"/>
      <c r="D642" s="91"/>
      <c r="E642" s="91"/>
      <c r="F642" s="92"/>
      <c r="G642" s="92"/>
      <c r="H642" s="93"/>
      <c r="I642" s="94"/>
      <c r="J642" s="94"/>
      <c r="K642" s="90"/>
      <c r="M642" s="90"/>
      <c r="N642" s="95"/>
      <c r="O642" s="18"/>
      <c r="P642" s="90"/>
      <c r="Q642" s="89"/>
      <c r="R642" s="90"/>
      <c r="S642" s="90"/>
      <c r="T642" s="90"/>
      <c r="U642" s="90"/>
      <c r="V642" s="90"/>
      <c r="W642" s="90"/>
      <c r="X642" s="90"/>
      <c r="Y642" s="90"/>
    </row>
    <row r="643" spans="2:25" s="16" customFormat="1" x14ac:dyDescent="0.2">
      <c r="B643" s="97"/>
      <c r="C643" s="91"/>
      <c r="D643" s="91"/>
      <c r="E643" s="91"/>
      <c r="F643" s="92"/>
      <c r="G643" s="92"/>
      <c r="H643" s="93"/>
      <c r="I643" s="94"/>
      <c r="J643" s="94"/>
      <c r="K643" s="90"/>
      <c r="M643" s="90"/>
      <c r="N643" s="95"/>
      <c r="O643" s="18"/>
      <c r="P643" s="90"/>
      <c r="Q643" s="89"/>
      <c r="R643" s="90"/>
      <c r="S643" s="90"/>
      <c r="T643" s="90"/>
      <c r="U643" s="90"/>
      <c r="V643" s="90"/>
      <c r="W643" s="90"/>
      <c r="X643" s="90"/>
      <c r="Y643" s="90"/>
    </row>
    <row r="644" spans="2:25" s="16" customFormat="1" x14ac:dyDescent="0.2">
      <c r="B644" s="97"/>
      <c r="C644" s="91"/>
      <c r="D644" s="91"/>
      <c r="E644" s="91"/>
      <c r="F644" s="92"/>
      <c r="G644" s="92"/>
      <c r="H644" s="93"/>
      <c r="I644" s="94"/>
      <c r="J644" s="94"/>
      <c r="K644" s="90"/>
      <c r="M644" s="90"/>
      <c r="N644" s="95"/>
      <c r="O644" s="18"/>
      <c r="P644" s="90"/>
      <c r="Q644" s="89"/>
      <c r="R644" s="90"/>
      <c r="S644" s="90"/>
      <c r="T644" s="90"/>
      <c r="U644" s="90"/>
      <c r="V644" s="90"/>
      <c r="W644" s="90"/>
      <c r="X644" s="90"/>
      <c r="Y644" s="90"/>
    </row>
    <row r="645" spans="2:25" s="16" customFormat="1" x14ac:dyDescent="0.2">
      <c r="B645" s="97"/>
      <c r="C645" s="91"/>
      <c r="D645" s="91"/>
      <c r="E645" s="91"/>
      <c r="F645" s="92"/>
      <c r="G645" s="92"/>
      <c r="H645" s="93"/>
      <c r="I645" s="94"/>
      <c r="J645" s="94"/>
      <c r="K645" s="90"/>
      <c r="M645" s="90"/>
      <c r="N645" s="95"/>
      <c r="O645" s="18"/>
      <c r="P645" s="90"/>
      <c r="Q645" s="89"/>
      <c r="R645" s="90"/>
      <c r="S645" s="90"/>
      <c r="T645" s="90"/>
      <c r="U645" s="90"/>
      <c r="V645" s="90"/>
      <c r="W645" s="90"/>
      <c r="X645" s="90"/>
      <c r="Y645" s="90"/>
    </row>
    <row r="646" spans="2:25" s="16" customFormat="1" x14ac:dyDescent="0.2">
      <c r="B646" s="97"/>
      <c r="C646" s="91"/>
      <c r="D646" s="91"/>
      <c r="E646" s="91"/>
      <c r="F646" s="92"/>
      <c r="G646" s="92"/>
      <c r="H646" s="93"/>
      <c r="I646" s="94"/>
      <c r="J646" s="94"/>
      <c r="K646" s="90"/>
      <c r="M646" s="90"/>
      <c r="N646" s="95"/>
      <c r="O646" s="18"/>
      <c r="P646" s="90"/>
      <c r="Q646" s="89"/>
      <c r="R646" s="90"/>
      <c r="S646" s="90"/>
      <c r="T646" s="90"/>
      <c r="U646" s="90"/>
      <c r="V646" s="90"/>
      <c r="W646" s="90"/>
      <c r="X646" s="90"/>
      <c r="Y646" s="90"/>
    </row>
    <row r="647" spans="2:25" s="16" customFormat="1" x14ac:dyDescent="0.2">
      <c r="B647" s="97"/>
      <c r="C647" s="91"/>
      <c r="D647" s="91"/>
      <c r="E647" s="91"/>
      <c r="F647" s="92"/>
      <c r="G647" s="92"/>
      <c r="H647" s="93"/>
      <c r="I647" s="94"/>
      <c r="J647" s="94"/>
      <c r="K647" s="90"/>
      <c r="M647" s="90"/>
      <c r="N647" s="95"/>
      <c r="O647" s="18"/>
      <c r="P647" s="90"/>
      <c r="Q647" s="89"/>
      <c r="R647" s="90"/>
      <c r="S647" s="90"/>
      <c r="T647" s="90"/>
      <c r="U647" s="90"/>
      <c r="V647" s="90"/>
      <c r="W647" s="90"/>
      <c r="X647" s="90"/>
      <c r="Y647" s="90"/>
    </row>
    <row r="648" spans="2:25" s="16" customFormat="1" x14ac:dyDescent="0.2">
      <c r="B648" s="97"/>
      <c r="C648" s="91"/>
      <c r="D648" s="91"/>
      <c r="E648" s="91"/>
      <c r="F648" s="92"/>
      <c r="G648" s="92"/>
      <c r="H648" s="93"/>
      <c r="I648" s="94"/>
      <c r="J648" s="94"/>
      <c r="K648" s="90"/>
      <c r="M648" s="90"/>
      <c r="N648" s="95"/>
      <c r="O648" s="18"/>
      <c r="P648" s="90"/>
      <c r="Q648" s="89"/>
      <c r="R648" s="90"/>
      <c r="S648" s="90"/>
      <c r="T648" s="90"/>
      <c r="U648" s="90"/>
      <c r="V648" s="90"/>
      <c r="W648" s="90"/>
      <c r="X648" s="90"/>
      <c r="Y648" s="90"/>
    </row>
    <row r="649" spans="2:25" s="16" customFormat="1" x14ac:dyDescent="0.2">
      <c r="B649" s="97"/>
      <c r="C649" s="91"/>
      <c r="D649" s="91"/>
      <c r="E649" s="91"/>
      <c r="F649" s="92"/>
      <c r="G649" s="92"/>
      <c r="H649" s="93"/>
      <c r="I649" s="94"/>
      <c r="J649" s="94"/>
      <c r="K649" s="90"/>
      <c r="M649" s="90"/>
      <c r="N649" s="95"/>
      <c r="O649" s="18"/>
      <c r="P649" s="90"/>
      <c r="Q649" s="89"/>
      <c r="R649" s="90"/>
      <c r="S649" s="90"/>
      <c r="T649" s="90"/>
      <c r="U649" s="90"/>
      <c r="V649" s="90"/>
      <c r="W649" s="90"/>
      <c r="X649" s="90"/>
      <c r="Y649" s="90"/>
    </row>
    <row r="650" spans="2:25" s="16" customFormat="1" x14ac:dyDescent="0.2">
      <c r="B650" s="97"/>
      <c r="C650" s="91"/>
      <c r="D650" s="91"/>
      <c r="E650" s="91"/>
      <c r="F650" s="92"/>
      <c r="G650" s="92"/>
      <c r="H650" s="93"/>
      <c r="I650" s="94"/>
      <c r="J650" s="94"/>
      <c r="K650" s="90"/>
      <c r="M650" s="90"/>
      <c r="N650" s="95"/>
      <c r="O650" s="18"/>
      <c r="P650" s="90"/>
      <c r="Q650" s="89"/>
      <c r="R650" s="90"/>
      <c r="S650" s="90"/>
      <c r="T650" s="90"/>
      <c r="U650" s="90"/>
      <c r="V650" s="90"/>
      <c r="W650" s="90"/>
      <c r="X650" s="90"/>
      <c r="Y650" s="90"/>
    </row>
    <row r="651" spans="2:25" s="16" customFormat="1" x14ac:dyDescent="0.2">
      <c r="B651" s="97"/>
      <c r="C651" s="91"/>
      <c r="D651" s="91"/>
      <c r="E651" s="91"/>
      <c r="F651" s="92"/>
      <c r="G651" s="92"/>
      <c r="H651" s="93"/>
      <c r="I651" s="94"/>
      <c r="J651" s="94"/>
      <c r="K651" s="90"/>
      <c r="M651" s="90"/>
      <c r="N651" s="95"/>
      <c r="O651" s="18"/>
      <c r="P651" s="90"/>
      <c r="Q651" s="89"/>
      <c r="R651" s="90"/>
      <c r="S651" s="90"/>
      <c r="T651" s="90"/>
      <c r="U651" s="90"/>
      <c r="V651" s="90"/>
      <c r="W651" s="90"/>
      <c r="X651" s="90"/>
      <c r="Y651" s="90"/>
    </row>
    <row r="652" spans="2:25" s="16" customFormat="1" x14ac:dyDescent="0.2">
      <c r="B652" s="97"/>
      <c r="C652" s="91"/>
      <c r="D652" s="91"/>
      <c r="E652" s="91"/>
      <c r="F652" s="92"/>
      <c r="G652" s="92"/>
      <c r="H652" s="93"/>
      <c r="I652" s="94"/>
      <c r="J652" s="94"/>
      <c r="K652" s="90"/>
      <c r="M652" s="90"/>
      <c r="N652" s="95"/>
      <c r="O652" s="18"/>
      <c r="P652" s="90"/>
      <c r="Q652" s="89"/>
      <c r="R652" s="90"/>
      <c r="S652" s="90"/>
      <c r="T652" s="90"/>
      <c r="U652" s="90"/>
      <c r="V652" s="90"/>
      <c r="W652" s="90"/>
      <c r="X652" s="90"/>
      <c r="Y652" s="90"/>
    </row>
    <row r="653" spans="2:25" s="16" customFormat="1" x14ac:dyDescent="0.2">
      <c r="B653" s="97"/>
      <c r="C653" s="91"/>
      <c r="D653" s="91"/>
      <c r="E653" s="91"/>
      <c r="F653" s="92"/>
      <c r="G653" s="92"/>
      <c r="H653" s="93"/>
      <c r="I653" s="94"/>
      <c r="J653" s="94"/>
      <c r="K653" s="90"/>
      <c r="M653" s="90"/>
      <c r="N653" s="95"/>
      <c r="O653" s="18"/>
      <c r="P653" s="90"/>
      <c r="Q653" s="89"/>
      <c r="R653" s="90"/>
      <c r="S653" s="90"/>
      <c r="T653" s="90"/>
      <c r="U653" s="90"/>
      <c r="V653" s="90"/>
      <c r="W653" s="90"/>
      <c r="X653" s="90"/>
      <c r="Y653" s="90"/>
    </row>
    <row r="654" spans="2:25" s="16" customFormat="1" x14ac:dyDescent="0.2">
      <c r="B654" s="97"/>
      <c r="C654" s="91"/>
      <c r="D654" s="91"/>
      <c r="E654" s="91"/>
      <c r="F654" s="92"/>
      <c r="G654" s="92"/>
      <c r="H654" s="93"/>
      <c r="I654" s="94"/>
      <c r="J654" s="94"/>
      <c r="K654" s="90"/>
      <c r="M654" s="90"/>
      <c r="N654" s="95"/>
      <c r="O654" s="18"/>
      <c r="P654" s="90"/>
      <c r="Q654" s="89"/>
      <c r="R654" s="90"/>
      <c r="S654" s="90"/>
      <c r="T654" s="90"/>
      <c r="U654" s="90"/>
      <c r="V654" s="90"/>
      <c r="W654" s="90"/>
      <c r="X654" s="90"/>
      <c r="Y654" s="90"/>
    </row>
    <row r="655" spans="2:25" s="16" customFormat="1" x14ac:dyDescent="0.2">
      <c r="B655" s="97"/>
      <c r="C655" s="91"/>
      <c r="D655" s="91"/>
      <c r="E655" s="91"/>
      <c r="F655" s="92"/>
      <c r="G655" s="92"/>
      <c r="H655" s="93"/>
      <c r="I655" s="94"/>
      <c r="J655" s="94"/>
      <c r="K655" s="90"/>
      <c r="M655" s="90"/>
      <c r="N655" s="95"/>
      <c r="O655" s="18"/>
      <c r="P655" s="90"/>
      <c r="Q655" s="89"/>
      <c r="R655" s="90"/>
      <c r="S655" s="90"/>
      <c r="T655" s="90"/>
      <c r="U655" s="90"/>
      <c r="V655" s="90"/>
      <c r="W655" s="90"/>
      <c r="X655" s="90"/>
      <c r="Y655" s="90"/>
    </row>
    <row r="656" spans="2:25" s="16" customFormat="1" x14ac:dyDescent="0.2">
      <c r="B656" s="97"/>
      <c r="C656" s="91"/>
      <c r="D656" s="91"/>
      <c r="E656" s="91"/>
      <c r="F656" s="92"/>
      <c r="G656" s="92"/>
      <c r="H656" s="93"/>
      <c r="I656" s="94"/>
      <c r="J656" s="94"/>
      <c r="K656" s="90"/>
      <c r="M656" s="90"/>
      <c r="N656" s="95"/>
      <c r="O656" s="18"/>
      <c r="P656" s="90"/>
      <c r="Q656" s="89"/>
      <c r="R656" s="90"/>
      <c r="S656" s="90"/>
      <c r="T656" s="90"/>
      <c r="U656" s="90"/>
      <c r="V656" s="90"/>
      <c r="W656" s="90"/>
      <c r="X656" s="90"/>
      <c r="Y656" s="90"/>
    </row>
    <row r="657" spans="2:25" s="16" customFormat="1" x14ac:dyDescent="0.2">
      <c r="B657" s="97"/>
      <c r="C657" s="91"/>
      <c r="D657" s="91"/>
      <c r="E657" s="91"/>
      <c r="F657" s="92"/>
      <c r="G657" s="92"/>
      <c r="H657" s="93"/>
      <c r="I657" s="94"/>
      <c r="J657" s="94"/>
      <c r="K657" s="90"/>
      <c r="M657" s="90"/>
      <c r="N657" s="95"/>
      <c r="O657" s="18"/>
      <c r="P657" s="90"/>
      <c r="Q657" s="89"/>
      <c r="R657" s="90"/>
      <c r="S657" s="90"/>
      <c r="T657" s="90"/>
      <c r="U657" s="90"/>
      <c r="V657" s="90"/>
      <c r="W657" s="90"/>
      <c r="X657" s="90"/>
      <c r="Y657" s="90"/>
    </row>
    <row r="658" spans="2:25" s="16" customFormat="1" x14ac:dyDescent="0.2">
      <c r="B658" s="97"/>
      <c r="C658" s="91"/>
      <c r="D658" s="91"/>
      <c r="E658" s="91"/>
      <c r="F658" s="92"/>
      <c r="G658" s="92"/>
      <c r="H658" s="93"/>
      <c r="I658" s="94"/>
      <c r="J658" s="94"/>
      <c r="K658" s="90"/>
      <c r="M658" s="90"/>
      <c r="N658" s="95"/>
      <c r="O658" s="18"/>
      <c r="P658" s="90"/>
      <c r="Q658" s="89"/>
      <c r="R658" s="90"/>
      <c r="S658" s="90"/>
      <c r="T658" s="90"/>
      <c r="U658" s="90"/>
      <c r="V658" s="90"/>
      <c r="W658" s="90"/>
      <c r="X658" s="90"/>
      <c r="Y658" s="90"/>
    </row>
    <row r="659" spans="2:25" s="16" customFormat="1" x14ac:dyDescent="0.2">
      <c r="B659" s="97"/>
      <c r="C659" s="91"/>
      <c r="D659" s="91"/>
      <c r="E659" s="91"/>
      <c r="F659" s="92"/>
      <c r="G659" s="92"/>
      <c r="H659" s="93"/>
      <c r="I659" s="94"/>
      <c r="J659" s="94"/>
      <c r="K659" s="90"/>
      <c r="M659" s="90"/>
      <c r="N659" s="95"/>
      <c r="O659" s="18"/>
      <c r="P659" s="90"/>
      <c r="Q659" s="89"/>
      <c r="R659" s="90"/>
      <c r="S659" s="90"/>
      <c r="T659" s="90"/>
      <c r="U659" s="90"/>
      <c r="V659" s="90"/>
      <c r="W659" s="90"/>
      <c r="X659" s="90"/>
      <c r="Y659" s="90"/>
    </row>
    <row r="660" spans="2:25" s="16" customFormat="1" x14ac:dyDescent="0.2">
      <c r="B660" s="97"/>
      <c r="C660" s="91"/>
      <c r="D660" s="91"/>
      <c r="E660" s="91"/>
      <c r="F660" s="92"/>
      <c r="G660" s="92"/>
      <c r="H660" s="93"/>
      <c r="I660" s="94"/>
      <c r="J660" s="94"/>
      <c r="K660" s="90"/>
      <c r="M660" s="90"/>
      <c r="N660" s="95"/>
      <c r="O660" s="18"/>
      <c r="P660" s="90"/>
      <c r="Q660" s="89"/>
      <c r="R660" s="90"/>
      <c r="S660" s="90"/>
      <c r="T660" s="90"/>
      <c r="U660" s="90"/>
      <c r="V660" s="90"/>
      <c r="W660" s="90"/>
      <c r="X660" s="90"/>
      <c r="Y660" s="90"/>
    </row>
    <row r="661" spans="2:25" s="16" customFormat="1" x14ac:dyDescent="0.2">
      <c r="B661" s="97"/>
      <c r="C661" s="91"/>
      <c r="D661" s="91"/>
      <c r="E661" s="91"/>
      <c r="F661" s="92"/>
      <c r="G661" s="92"/>
      <c r="H661" s="93"/>
      <c r="I661" s="94"/>
      <c r="J661" s="94"/>
      <c r="K661" s="90"/>
      <c r="M661" s="90"/>
      <c r="N661" s="95"/>
      <c r="O661" s="18"/>
      <c r="P661" s="90"/>
      <c r="Q661" s="89"/>
      <c r="R661" s="90"/>
      <c r="S661" s="90"/>
      <c r="T661" s="90"/>
      <c r="U661" s="90"/>
      <c r="V661" s="90"/>
      <c r="W661" s="90"/>
      <c r="X661" s="90"/>
      <c r="Y661" s="90"/>
    </row>
    <row r="662" spans="2:25" s="16" customFormat="1" x14ac:dyDescent="0.2">
      <c r="B662" s="97"/>
      <c r="C662" s="91"/>
      <c r="D662" s="91"/>
      <c r="E662" s="91"/>
      <c r="F662" s="92"/>
      <c r="G662" s="92"/>
      <c r="H662" s="93"/>
      <c r="I662" s="94"/>
      <c r="J662" s="94"/>
      <c r="K662" s="90"/>
      <c r="M662" s="90"/>
      <c r="N662" s="95"/>
      <c r="O662" s="18"/>
      <c r="P662" s="90"/>
      <c r="Q662" s="89"/>
      <c r="R662" s="90"/>
      <c r="S662" s="90"/>
      <c r="T662" s="90"/>
      <c r="U662" s="90"/>
      <c r="V662" s="90"/>
      <c r="W662" s="90"/>
      <c r="X662" s="90"/>
      <c r="Y662" s="90"/>
    </row>
    <row r="663" spans="2:25" s="16" customFormat="1" x14ac:dyDescent="0.2">
      <c r="B663" s="97"/>
      <c r="C663" s="91"/>
      <c r="D663" s="91"/>
      <c r="E663" s="91"/>
      <c r="F663" s="92"/>
      <c r="G663" s="92"/>
      <c r="H663" s="93"/>
      <c r="I663" s="94"/>
      <c r="J663" s="94"/>
      <c r="K663" s="90"/>
      <c r="M663" s="90"/>
      <c r="N663" s="95"/>
      <c r="O663" s="18"/>
      <c r="P663" s="90"/>
      <c r="Q663" s="89"/>
      <c r="R663" s="90"/>
      <c r="S663" s="90"/>
      <c r="T663" s="90"/>
      <c r="U663" s="90"/>
      <c r="V663" s="90"/>
      <c r="W663" s="90"/>
      <c r="X663" s="90"/>
      <c r="Y663" s="90"/>
    </row>
    <row r="664" spans="2:25" s="16" customFormat="1" x14ac:dyDescent="0.2">
      <c r="B664" s="97"/>
      <c r="C664" s="91"/>
      <c r="D664" s="91"/>
      <c r="E664" s="91"/>
      <c r="F664" s="92"/>
      <c r="G664" s="92"/>
      <c r="H664" s="93"/>
      <c r="I664" s="94"/>
      <c r="J664" s="94"/>
      <c r="K664" s="90"/>
      <c r="M664" s="90"/>
      <c r="N664" s="95"/>
      <c r="O664" s="18"/>
      <c r="P664" s="90"/>
      <c r="Q664" s="89"/>
      <c r="R664" s="90"/>
      <c r="S664" s="90"/>
      <c r="T664" s="90"/>
      <c r="U664" s="90"/>
      <c r="V664" s="90"/>
      <c r="W664" s="90"/>
      <c r="X664" s="90"/>
      <c r="Y664" s="90"/>
    </row>
    <row r="665" spans="2:25" s="16" customFormat="1" x14ac:dyDescent="0.2">
      <c r="B665" s="97"/>
      <c r="C665" s="91"/>
      <c r="D665" s="91"/>
      <c r="E665" s="91"/>
      <c r="F665" s="92"/>
      <c r="G665" s="92"/>
      <c r="H665" s="93"/>
      <c r="I665" s="94"/>
      <c r="J665" s="94"/>
      <c r="K665" s="90"/>
      <c r="M665" s="90"/>
      <c r="N665" s="95"/>
      <c r="O665" s="18"/>
      <c r="P665" s="90"/>
      <c r="Q665" s="89"/>
      <c r="R665" s="90"/>
      <c r="S665" s="90"/>
      <c r="T665" s="90"/>
      <c r="U665" s="90"/>
      <c r="V665" s="90"/>
      <c r="W665" s="90"/>
      <c r="X665" s="90"/>
      <c r="Y665" s="90"/>
    </row>
    <row r="666" spans="2:25" s="16" customFormat="1" x14ac:dyDescent="0.2">
      <c r="B666" s="97"/>
      <c r="C666" s="91"/>
      <c r="D666" s="91"/>
      <c r="E666" s="91"/>
      <c r="F666" s="92"/>
      <c r="G666" s="92"/>
      <c r="H666" s="93"/>
      <c r="I666" s="94"/>
      <c r="J666" s="94"/>
      <c r="K666" s="90"/>
      <c r="M666" s="90"/>
      <c r="N666" s="95"/>
      <c r="O666" s="18"/>
      <c r="P666" s="90"/>
      <c r="Q666" s="89"/>
      <c r="R666" s="90"/>
      <c r="S666" s="90"/>
      <c r="T666" s="90"/>
      <c r="U666" s="90"/>
      <c r="V666" s="90"/>
      <c r="W666" s="90"/>
      <c r="X666" s="90"/>
      <c r="Y666" s="90"/>
    </row>
    <row r="667" spans="2:25" s="16" customFormat="1" x14ac:dyDescent="0.2">
      <c r="B667" s="97"/>
      <c r="C667" s="91"/>
      <c r="D667" s="91"/>
      <c r="E667" s="91"/>
      <c r="F667" s="92"/>
      <c r="G667" s="92"/>
      <c r="H667" s="93"/>
      <c r="I667" s="94"/>
      <c r="J667" s="94"/>
      <c r="K667" s="90"/>
      <c r="M667" s="90"/>
      <c r="N667" s="95"/>
      <c r="O667" s="18"/>
      <c r="P667" s="90"/>
      <c r="Q667" s="89"/>
      <c r="R667" s="90"/>
      <c r="S667" s="90"/>
      <c r="T667" s="90"/>
      <c r="U667" s="90"/>
      <c r="V667" s="90"/>
      <c r="W667" s="90"/>
      <c r="X667" s="90"/>
      <c r="Y667" s="90"/>
    </row>
    <row r="668" spans="2:25" s="16" customFormat="1" x14ac:dyDescent="0.2">
      <c r="B668" s="97"/>
      <c r="C668" s="91"/>
      <c r="D668" s="91"/>
      <c r="E668" s="91"/>
      <c r="F668" s="92"/>
      <c r="G668" s="92"/>
      <c r="H668" s="93"/>
      <c r="I668" s="94"/>
      <c r="J668" s="94"/>
      <c r="K668" s="90"/>
      <c r="M668" s="90"/>
      <c r="N668" s="95"/>
      <c r="O668" s="18"/>
      <c r="P668" s="90"/>
      <c r="Q668" s="89"/>
      <c r="R668" s="90"/>
      <c r="S668" s="90"/>
      <c r="T668" s="90"/>
      <c r="U668" s="90"/>
      <c r="V668" s="90"/>
      <c r="W668" s="90"/>
      <c r="X668" s="90"/>
      <c r="Y668" s="90"/>
    </row>
    <row r="669" spans="2:25" s="16" customFormat="1" x14ac:dyDescent="0.2">
      <c r="B669" s="97"/>
      <c r="C669" s="91"/>
      <c r="D669" s="91"/>
      <c r="E669" s="91"/>
      <c r="F669" s="92"/>
      <c r="G669" s="92"/>
      <c r="H669" s="93"/>
      <c r="I669" s="94"/>
      <c r="J669" s="94"/>
      <c r="K669" s="90"/>
      <c r="M669" s="90"/>
      <c r="N669" s="95"/>
      <c r="O669" s="18"/>
      <c r="P669" s="90"/>
      <c r="Q669" s="89"/>
      <c r="R669" s="90"/>
      <c r="S669" s="90"/>
      <c r="T669" s="90"/>
      <c r="U669" s="90"/>
      <c r="V669" s="90"/>
      <c r="W669" s="90"/>
      <c r="X669" s="90"/>
      <c r="Y669" s="90"/>
    </row>
    <row r="670" spans="2:25" s="16" customFormat="1" x14ac:dyDescent="0.2">
      <c r="B670" s="97"/>
      <c r="C670" s="91"/>
      <c r="D670" s="91"/>
      <c r="E670" s="91"/>
      <c r="F670" s="92"/>
      <c r="G670" s="92"/>
      <c r="H670" s="93"/>
      <c r="I670" s="94"/>
      <c r="J670" s="94"/>
      <c r="K670" s="90"/>
      <c r="M670" s="90"/>
      <c r="N670" s="95"/>
      <c r="O670" s="18"/>
      <c r="P670" s="90"/>
      <c r="Q670" s="89"/>
      <c r="R670" s="90"/>
      <c r="S670" s="90"/>
      <c r="T670" s="90"/>
      <c r="U670" s="90"/>
      <c r="V670" s="90"/>
      <c r="W670" s="90"/>
      <c r="X670" s="90"/>
      <c r="Y670" s="90"/>
    </row>
    <row r="671" spans="2:25" s="16" customFormat="1" x14ac:dyDescent="0.2">
      <c r="B671" s="97"/>
      <c r="C671" s="91"/>
      <c r="D671" s="91"/>
      <c r="E671" s="91"/>
      <c r="F671" s="92"/>
      <c r="G671" s="92"/>
      <c r="H671" s="93"/>
      <c r="I671" s="94"/>
      <c r="J671" s="94"/>
      <c r="K671" s="90"/>
      <c r="M671" s="90"/>
      <c r="N671" s="95"/>
      <c r="O671" s="18"/>
      <c r="P671" s="90"/>
      <c r="Q671" s="89"/>
      <c r="R671" s="90"/>
      <c r="S671" s="90"/>
      <c r="T671" s="90"/>
      <c r="U671" s="90"/>
      <c r="V671" s="90"/>
      <c r="W671" s="90"/>
      <c r="X671" s="90"/>
      <c r="Y671" s="90"/>
    </row>
    <row r="672" spans="2:25" s="16" customFormat="1" x14ac:dyDescent="0.2">
      <c r="B672" s="97"/>
      <c r="C672" s="91"/>
      <c r="D672" s="91"/>
      <c r="E672" s="91"/>
      <c r="F672" s="92"/>
      <c r="G672" s="92"/>
      <c r="H672" s="93"/>
      <c r="I672" s="94"/>
      <c r="J672" s="94"/>
      <c r="K672" s="90"/>
      <c r="M672" s="90"/>
      <c r="N672" s="95"/>
      <c r="O672" s="18"/>
      <c r="P672" s="90"/>
      <c r="Q672" s="89"/>
      <c r="R672" s="90"/>
      <c r="S672" s="90"/>
      <c r="T672" s="90"/>
      <c r="U672" s="90"/>
      <c r="V672" s="90"/>
      <c r="W672" s="90"/>
      <c r="X672" s="90"/>
      <c r="Y672" s="90"/>
    </row>
    <row r="673" spans="2:25" s="16" customFormat="1" x14ac:dyDescent="0.2">
      <c r="B673" s="97"/>
      <c r="C673" s="91"/>
      <c r="D673" s="91"/>
      <c r="E673" s="91"/>
      <c r="F673" s="92"/>
      <c r="G673" s="92"/>
      <c r="H673" s="93"/>
      <c r="I673" s="94"/>
      <c r="J673" s="94"/>
      <c r="K673" s="90"/>
      <c r="M673" s="90"/>
      <c r="N673" s="95"/>
      <c r="O673" s="18"/>
      <c r="P673" s="90"/>
      <c r="Q673" s="89"/>
      <c r="R673" s="90"/>
      <c r="S673" s="90"/>
      <c r="T673" s="90"/>
      <c r="U673" s="90"/>
      <c r="V673" s="90"/>
      <c r="W673" s="90"/>
      <c r="X673" s="90"/>
      <c r="Y673" s="90"/>
    </row>
    <row r="674" spans="2:25" s="16" customFormat="1" x14ac:dyDescent="0.2">
      <c r="B674" s="97"/>
      <c r="C674" s="91"/>
      <c r="D674" s="91"/>
      <c r="E674" s="91"/>
      <c r="F674" s="92"/>
      <c r="G674" s="92"/>
      <c r="H674" s="93"/>
      <c r="I674" s="94"/>
      <c r="J674" s="94"/>
      <c r="K674" s="90"/>
      <c r="M674" s="90"/>
      <c r="N674" s="95"/>
      <c r="O674" s="18"/>
      <c r="P674" s="90"/>
      <c r="Q674" s="89"/>
      <c r="R674" s="90"/>
      <c r="S674" s="90"/>
      <c r="T674" s="90"/>
      <c r="U674" s="90"/>
      <c r="V674" s="90"/>
      <c r="W674" s="90"/>
      <c r="X674" s="90"/>
      <c r="Y674" s="90"/>
    </row>
    <row r="675" spans="2:25" s="16" customFormat="1" x14ac:dyDescent="0.2">
      <c r="B675" s="97"/>
      <c r="C675" s="91"/>
      <c r="D675" s="91"/>
      <c r="E675" s="91"/>
      <c r="F675" s="92"/>
      <c r="G675" s="92"/>
      <c r="H675" s="93"/>
      <c r="I675" s="94"/>
      <c r="J675" s="94"/>
      <c r="K675" s="90"/>
      <c r="M675" s="90"/>
      <c r="N675" s="95"/>
      <c r="O675" s="18"/>
      <c r="P675" s="90"/>
      <c r="Q675" s="89"/>
      <c r="R675" s="90"/>
      <c r="S675" s="90"/>
      <c r="T675" s="90"/>
      <c r="U675" s="90"/>
      <c r="V675" s="90"/>
      <c r="W675" s="90"/>
      <c r="X675" s="90"/>
      <c r="Y675" s="90"/>
    </row>
    <row r="676" spans="2:25" s="16" customFormat="1" x14ac:dyDescent="0.2">
      <c r="B676" s="97"/>
      <c r="C676" s="91"/>
      <c r="D676" s="91"/>
      <c r="E676" s="91"/>
      <c r="F676" s="92"/>
      <c r="G676" s="92"/>
      <c r="H676" s="93"/>
      <c r="I676" s="94"/>
      <c r="J676" s="94"/>
      <c r="K676" s="90"/>
      <c r="M676" s="90"/>
      <c r="N676" s="95"/>
      <c r="O676" s="18"/>
      <c r="P676" s="90"/>
      <c r="Q676" s="89"/>
      <c r="R676" s="90"/>
      <c r="S676" s="90"/>
      <c r="T676" s="90"/>
      <c r="U676" s="90"/>
      <c r="V676" s="90"/>
      <c r="W676" s="90"/>
      <c r="X676" s="90"/>
      <c r="Y676" s="90"/>
    </row>
    <row r="677" spans="2:25" s="16" customFormat="1" x14ac:dyDescent="0.2">
      <c r="B677" s="97"/>
      <c r="C677" s="91"/>
      <c r="D677" s="91"/>
      <c r="E677" s="91"/>
      <c r="F677" s="92"/>
      <c r="G677" s="92"/>
      <c r="H677" s="93"/>
      <c r="I677" s="94"/>
      <c r="J677" s="94"/>
      <c r="K677" s="90"/>
      <c r="M677" s="90"/>
      <c r="N677" s="95"/>
      <c r="O677" s="18"/>
      <c r="P677" s="90"/>
      <c r="Q677" s="89"/>
      <c r="R677" s="90"/>
      <c r="S677" s="90"/>
      <c r="T677" s="90"/>
      <c r="U677" s="90"/>
      <c r="V677" s="90"/>
      <c r="W677" s="90"/>
      <c r="X677" s="90"/>
      <c r="Y677" s="90"/>
    </row>
    <row r="678" spans="2:25" s="16" customFormat="1" x14ac:dyDescent="0.2">
      <c r="B678" s="97"/>
      <c r="C678" s="91"/>
      <c r="D678" s="91"/>
      <c r="E678" s="91"/>
      <c r="F678" s="92"/>
      <c r="G678" s="92"/>
      <c r="H678" s="93"/>
      <c r="I678" s="94"/>
      <c r="J678" s="94"/>
      <c r="K678" s="90"/>
      <c r="M678" s="90"/>
      <c r="N678" s="95"/>
      <c r="O678" s="18"/>
      <c r="P678" s="90"/>
      <c r="Q678" s="89"/>
      <c r="R678" s="90"/>
      <c r="S678" s="90"/>
      <c r="T678" s="90"/>
      <c r="U678" s="90"/>
      <c r="V678" s="90"/>
      <c r="W678" s="90"/>
      <c r="X678" s="90"/>
      <c r="Y678" s="90"/>
    </row>
    <row r="679" spans="2:25" s="16" customFormat="1" x14ac:dyDescent="0.2">
      <c r="B679" s="97"/>
      <c r="C679" s="91"/>
      <c r="D679" s="91"/>
      <c r="E679" s="91"/>
      <c r="F679" s="92"/>
      <c r="G679" s="92"/>
      <c r="H679" s="93"/>
      <c r="I679" s="94"/>
      <c r="J679" s="94"/>
      <c r="K679" s="90"/>
      <c r="M679" s="90"/>
      <c r="N679" s="95"/>
      <c r="O679" s="18"/>
      <c r="P679" s="90"/>
      <c r="Q679" s="89"/>
      <c r="R679" s="90"/>
      <c r="S679" s="90"/>
      <c r="T679" s="90"/>
      <c r="U679" s="90"/>
      <c r="V679" s="90"/>
      <c r="W679" s="90"/>
      <c r="X679" s="90"/>
      <c r="Y679" s="90"/>
    </row>
    <row r="680" spans="2:25" s="16" customFormat="1" x14ac:dyDescent="0.2">
      <c r="B680" s="97"/>
      <c r="C680" s="91"/>
      <c r="D680" s="91"/>
      <c r="E680" s="91"/>
      <c r="F680" s="92"/>
      <c r="G680" s="92"/>
      <c r="H680" s="93"/>
      <c r="I680" s="94"/>
      <c r="J680" s="94"/>
      <c r="K680" s="90"/>
      <c r="M680" s="90"/>
      <c r="N680" s="95"/>
      <c r="O680" s="18"/>
      <c r="P680" s="90"/>
      <c r="Q680" s="89"/>
      <c r="R680" s="90"/>
      <c r="S680" s="90"/>
      <c r="T680" s="90"/>
      <c r="U680" s="90"/>
      <c r="V680" s="90"/>
      <c r="W680" s="90"/>
      <c r="X680" s="90"/>
      <c r="Y680" s="90"/>
    </row>
    <row r="681" spans="2:25" s="16" customFormat="1" x14ac:dyDescent="0.2">
      <c r="B681" s="97"/>
      <c r="C681" s="91"/>
      <c r="D681" s="91"/>
      <c r="E681" s="91"/>
      <c r="F681" s="92"/>
      <c r="G681" s="92"/>
      <c r="H681" s="93"/>
      <c r="I681" s="94"/>
      <c r="J681" s="94"/>
      <c r="K681" s="90"/>
      <c r="M681" s="90"/>
      <c r="N681" s="95"/>
      <c r="O681" s="18"/>
      <c r="P681" s="90"/>
      <c r="Q681" s="89"/>
      <c r="R681" s="90"/>
      <c r="S681" s="90"/>
      <c r="T681" s="90"/>
      <c r="U681" s="90"/>
      <c r="V681" s="90"/>
      <c r="W681" s="90"/>
      <c r="X681" s="90"/>
      <c r="Y681" s="90"/>
    </row>
    <row r="682" spans="2:25" s="16" customFormat="1" x14ac:dyDescent="0.2">
      <c r="B682" s="97"/>
      <c r="C682" s="91"/>
      <c r="D682" s="91"/>
      <c r="E682" s="91"/>
      <c r="F682" s="92"/>
      <c r="G682" s="92"/>
      <c r="H682" s="93"/>
      <c r="I682" s="94"/>
      <c r="J682" s="94"/>
      <c r="K682" s="90"/>
      <c r="M682" s="90"/>
      <c r="N682" s="95"/>
      <c r="O682" s="18"/>
      <c r="P682" s="90"/>
      <c r="Q682" s="89"/>
      <c r="R682" s="90"/>
      <c r="S682" s="90"/>
      <c r="T682" s="90"/>
      <c r="U682" s="90"/>
      <c r="V682" s="90"/>
      <c r="W682" s="90"/>
      <c r="X682" s="90"/>
      <c r="Y682" s="90"/>
    </row>
    <row r="683" spans="2:25" s="16" customFormat="1" x14ac:dyDescent="0.2">
      <c r="B683" s="97"/>
      <c r="C683" s="91"/>
      <c r="D683" s="91"/>
      <c r="E683" s="91"/>
      <c r="F683" s="92"/>
      <c r="G683" s="92"/>
      <c r="H683" s="93"/>
      <c r="I683" s="94"/>
      <c r="J683" s="94"/>
      <c r="K683" s="90"/>
      <c r="M683" s="90"/>
      <c r="N683" s="95"/>
      <c r="O683" s="18"/>
      <c r="P683" s="90"/>
      <c r="Q683" s="89"/>
      <c r="R683" s="90"/>
      <c r="S683" s="90"/>
      <c r="T683" s="90"/>
      <c r="U683" s="90"/>
      <c r="V683" s="90"/>
      <c r="W683" s="90"/>
      <c r="X683" s="90"/>
      <c r="Y683" s="90"/>
    </row>
    <row r="684" spans="2:25" s="16" customFormat="1" x14ac:dyDescent="0.2">
      <c r="B684" s="97"/>
      <c r="C684" s="91"/>
      <c r="D684" s="91"/>
      <c r="E684" s="91"/>
      <c r="F684" s="92"/>
      <c r="G684" s="92"/>
      <c r="H684" s="93"/>
      <c r="I684" s="94"/>
      <c r="J684" s="94"/>
      <c r="K684" s="90"/>
      <c r="M684" s="90"/>
      <c r="N684" s="95"/>
      <c r="O684" s="18"/>
      <c r="P684" s="90"/>
      <c r="Q684" s="89"/>
      <c r="R684" s="90"/>
      <c r="S684" s="90"/>
      <c r="T684" s="90"/>
      <c r="U684" s="90"/>
      <c r="V684" s="90"/>
      <c r="W684" s="90"/>
      <c r="X684" s="90"/>
      <c r="Y684" s="90"/>
    </row>
    <row r="685" spans="2:25" s="16" customFormat="1" x14ac:dyDescent="0.2">
      <c r="B685" s="97"/>
      <c r="C685" s="91"/>
      <c r="D685" s="91"/>
      <c r="E685" s="91"/>
      <c r="F685" s="92"/>
      <c r="G685" s="92"/>
      <c r="H685" s="93"/>
      <c r="I685" s="94"/>
      <c r="J685" s="94"/>
      <c r="K685" s="90"/>
      <c r="M685" s="90"/>
      <c r="N685" s="95"/>
      <c r="O685" s="18"/>
      <c r="P685" s="90"/>
      <c r="Q685" s="89"/>
      <c r="R685" s="90"/>
      <c r="S685" s="90"/>
      <c r="T685" s="90"/>
      <c r="U685" s="90"/>
      <c r="V685" s="90"/>
      <c r="W685" s="90"/>
      <c r="X685" s="90"/>
      <c r="Y685" s="90"/>
    </row>
    <row r="686" spans="2:25" s="16" customFormat="1" x14ac:dyDescent="0.2">
      <c r="B686" s="97"/>
      <c r="C686" s="91"/>
      <c r="D686" s="91"/>
      <c r="E686" s="91"/>
      <c r="F686" s="92"/>
      <c r="G686" s="92"/>
      <c r="H686" s="93"/>
      <c r="I686" s="94"/>
      <c r="J686" s="94"/>
      <c r="K686" s="90"/>
      <c r="M686" s="15"/>
      <c r="N686" s="17"/>
      <c r="O686" s="18"/>
      <c r="P686" s="15"/>
      <c r="Q686" s="89"/>
      <c r="R686" s="90"/>
      <c r="S686" s="90"/>
      <c r="T686" s="90"/>
      <c r="U686" s="90"/>
      <c r="V686" s="90"/>
      <c r="W686" s="90"/>
      <c r="X686" s="90"/>
      <c r="Y686" s="90"/>
    </row>
    <row r="687" spans="2:25" s="16" customFormat="1" x14ac:dyDescent="0.2">
      <c r="B687" s="97"/>
      <c r="C687" s="91"/>
      <c r="D687" s="91"/>
      <c r="E687" s="91"/>
      <c r="F687" s="92"/>
      <c r="G687" s="92"/>
      <c r="H687" s="93"/>
      <c r="I687" s="94"/>
      <c r="J687" s="94"/>
      <c r="K687" s="90"/>
      <c r="M687" s="15"/>
      <c r="N687" s="17"/>
      <c r="O687" s="18"/>
      <c r="P687" s="15"/>
      <c r="Q687" s="89"/>
      <c r="R687" s="90"/>
      <c r="S687" s="90"/>
      <c r="T687" s="90"/>
      <c r="U687" s="90"/>
      <c r="V687" s="90"/>
      <c r="W687" s="90"/>
      <c r="X687" s="90"/>
      <c r="Y687" s="90"/>
    </row>
    <row r="688" spans="2:25" s="16" customFormat="1" x14ac:dyDescent="0.2">
      <c r="B688" s="97"/>
      <c r="C688" s="91"/>
      <c r="D688" s="91"/>
      <c r="E688" s="91"/>
      <c r="F688" s="92"/>
      <c r="G688" s="92"/>
      <c r="H688" s="93"/>
      <c r="I688" s="94"/>
      <c r="J688" s="94"/>
      <c r="K688" s="90"/>
      <c r="M688" s="15"/>
      <c r="N688" s="17"/>
      <c r="O688" s="18"/>
      <c r="P688" s="15"/>
      <c r="Q688" s="89"/>
      <c r="R688" s="90"/>
      <c r="S688" s="90"/>
      <c r="T688" s="90"/>
      <c r="U688" s="90"/>
      <c r="V688" s="90"/>
      <c r="W688" s="90"/>
      <c r="X688" s="90"/>
      <c r="Y688" s="90"/>
    </row>
    <row r="689" spans="2:25" s="16" customFormat="1" x14ac:dyDescent="0.2">
      <c r="B689" s="97"/>
      <c r="C689" s="91"/>
      <c r="D689" s="91"/>
      <c r="E689" s="91"/>
      <c r="F689" s="92"/>
      <c r="G689" s="92"/>
      <c r="H689" s="93"/>
      <c r="I689" s="94"/>
      <c r="J689" s="94"/>
      <c r="K689" s="90"/>
      <c r="M689" s="15"/>
      <c r="N689" s="17"/>
      <c r="O689" s="18"/>
      <c r="P689" s="15"/>
      <c r="Q689" s="89"/>
      <c r="R689" s="90"/>
      <c r="S689" s="90"/>
      <c r="T689" s="90"/>
      <c r="U689" s="90"/>
      <c r="V689" s="90"/>
      <c r="W689" s="90"/>
      <c r="X689" s="90"/>
      <c r="Y689" s="90"/>
    </row>
    <row r="690" spans="2:25" s="16" customFormat="1" x14ac:dyDescent="0.2">
      <c r="B690" s="97"/>
      <c r="C690" s="91"/>
      <c r="D690" s="91"/>
      <c r="E690" s="91"/>
      <c r="F690" s="92"/>
      <c r="G690" s="92"/>
      <c r="H690" s="93"/>
      <c r="I690" s="94"/>
      <c r="J690" s="94"/>
      <c r="K690" s="90"/>
      <c r="M690" s="15"/>
      <c r="N690" s="17"/>
      <c r="O690" s="18"/>
      <c r="P690" s="15"/>
      <c r="Q690" s="89"/>
      <c r="R690" s="90"/>
      <c r="S690" s="90"/>
      <c r="T690" s="90"/>
      <c r="U690" s="90"/>
      <c r="V690" s="90"/>
      <c r="W690" s="90"/>
      <c r="X690" s="90"/>
      <c r="Y690" s="90"/>
    </row>
    <row r="691" spans="2:25" s="16" customFormat="1" x14ac:dyDescent="0.2">
      <c r="B691" s="97"/>
      <c r="C691" s="91"/>
      <c r="D691" s="91"/>
      <c r="E691" s="91"/>
      <c r="F691" s="92"/>
      <c r="G691" s="92"/>
      <c r="H691" s="93"/>
      <c r="I691" s="94"/>
      <c r="J691" s="94"/>
      <c r="K691" s="90"/>
      <c r="M691" s="15"/>
      <c r="N691" s="17"/>
      <c r="O691" s="18"/>
      <c r="P691" s="15"/>
      <c r="Q691" s="89"/>
      <c r="R691" s="90"/>
      <c r="S691" s="90"/>
      <c r="T691" s="90"/>
      <c r="U691" s="90"/>
      <c r="V691" s="90"/>
      <c r="W691" s="90"/>
      <c r="X691" s="90"/>
      <c r="Y691" s="90"/>
    </row>
    <row r="692" spans="2:25" s="16" customFormat="1" x14ac:dyDescent="0.2">
      <c r="B692" s="97"/>
      <c r="C692" s="91"/>
      <c r="D692" s="91"/>
      <c r="E692" s="91"/>
      <c r="F692" s="92"/>
      <c r="G692" s="92"/>
      <c r="H692" s="93"/>
      <c r="I692" s="94"/>
      <c r="J692" s="94"/>
      <c r="K692" s="90"/>
      <c r="M692" s="15"/>
      <c r="N692" s="17"/>
      <c r="O692" s="18"/>
      <c r="P692" s="15"/>
      <c r="Q692" s="19"/>
      <c r="R692" s="15"/>
      <c r="S692" s="15"/>
      <c r="T692" s="15"/>
      <c r="U692" s="90"/>
      <c r="V692" s="90"/>
      <c r="W692" s="90"/>
      <c r="X692" s="90"/>
      <c r="Y692" s="90"/>
    </row>
    <row r="693" spans="2:25" x14ac:dyDescent="0.2">
      <c r="C693" s="99"/>
      <c r="D693" s="99"/>
      <c r="E693" s="99"/>
      <c r="F693" s="100"/>
      <c r="G693" s="100"/>
    </row>
    <row r="694" spans="2:25" x14ac:dyDescent="0.2">
      <c r="C694" s="99"/>
      <c r="D694" s="99"/>
      <c r="E694" s="99"/>
      <c r="F694" s="100"/>
      <c r="G694" s="100"/>
    </row>
    <row r="695" spans="2:25" x14ac:dyDescent="0.2">
      <c r="C695" s="99"/>
      <c r="D695" s="99"/>
      <c r="E695" s="99"/>
      <c r="F695" s="100"/>
      <c r="G695" s="100"/>
    </row>
    <row r="696" spans="2:25" x14ac:dyDescent="0.2">
      <c r="C696" s="99"/>
      <c r="D696" s="99"/>
      <c r="E696" s="99"/>
      <c r="F696" s="100"/>
      <c r="G696" s="100"/>
    </row>
    <row r="697" spans="2:25" x14ac:dyDescent="0.2">
      <c r="C697" s="99"/>
      <c r="D697" s="99"/>
      <c r="E697" s="99"/>
      <c r="F697" s="100"/>
      <c r="G697" s="100"/>
    </row>
    <row r="698" spans="2:25" x14ac:dyDescent="0.2">
      <c r="C698" s="99"/>
      <c r="D698" s="99"/>
      <c r="E698" s="99"/>
      <c r="F698" s="100"/>
      <c r="G698" s="100"/>
    </row>
    <row r="699" spans="2:25" x14ac:dyDescent="0.2">
      <c r="C699" s="99"/>
      <c r="D699" s="99"/>
      <c r="E699" s="99"/>
      <c r="F699" s="100"/>
      <c r="G699" s="100"/>
    </row>
    <row r="700" spans="2:25" x14ac:dyDescent="0.2">
      <c r="C700" s="99"/>
      <c r="D700" s="99"/>
      <c r="E700" s="99"/>
      <c r="F700" s="100"/>
      <c r="G700" s="100"/>
    </row>
    <row r="701" spans="2:25" x14ac:dyDescent="0.2">
      <c r="C701" s="99"/>
      <c r="D701" s="99"/>
      <c r="E701" s="99"/>
      <c r="F701" s="100"/>
      <c r="G701" s="100"/>
    </row>
    <row r="702" spans="2:25" x14ac:dyDescent="0.2">
      <c r="C702" s="99"/>
      <c r="D702" s="99"/>
      <c r="E702" s="99"/>
      <c r="F702" s="100"/>
      <c r="G702" s="100"/>
    </row>
    <row r="703" spans="2:25" x14ac:dyDescent="0.2">
      <c r="C703" s="99"/>
      <c r="D703" s="99"/>
      <c r="E703" s="99"/>
      <c r="F703" s="100"/>
      <c r="G703" s="100"/>
    </row>
    <row r="704" spans="2:25" x14ac:dyDescent="0.2">
      <c r="C704" s="99"/>
      <c r="D704" s="99"/>
      <c r="E704" s="99"/>
      <c r="F704" s="100"/>
      <c r="G704" s="100"/>
    </row>
    <row r="705" spans="3:7" x14ac:dyDescent="0.2">
      <c r="C705" s="99"/>
      <c r="D705" s="99"/>
      <c r="E705" s="99"/>
      <c r="F705" s="100"/>
      <c r="G705" s="100"/>
    </row>
    <row r="706" spans="3:7" x14ac:dyDescent="0.2">
      <c r="C706" s="99"/>
      <c r="D706" s="99"/>
      <c r="E706" s="99"/>
      <c r="F706" s="100"/>
      <c r="G706" s="100"/>
    </row>
    <row r="707" spans="3:7" x14ac:dyDescent="0.2">
      <c r="C707" s="99"/>
      <c r="D707" s="99"/>
      <c r="E707" s="99"/>
      <c r="F707" s="100"/>
      <c r="G707" s="100"/>
    </row>
    <row r="708" spans="3:7" x14ac:dyDescent="0.2">
      <c r="C708" s="99"/>
      <c r="D708" s="99"/>
      <c r="E708" s="99"/>
      <c r="F708" s="100"/>
      <c r="G708" s="100"/>
    </row>
    <row r="709" spans="3:7" x14ac:dyDescent="0.2">
      <c r="C709" s="99"/>
      <c r="D709" s="99"/>
      <c r="E709" s="99"/>
      <c r="F709" s="100"/>
      <c r="G709" s="100"/>
    </row>
    <row r="710" spans="3:7" x14ac:dyDescent="0.2">
      <c r="C710" s="99"/>
      <c r="D710" s="99"/>
      <c r="E710" s="99"/>
      <c r="F710" s="100"/>
      <c r="G710" s="100"/>
    </row>
    <row r="711" spans="3:7" x14ac:dyDescent="0.2">
      <c r="C711" s="99"/>
      <c r="D711" s="99"/>
      <c r="E711" s="99"/>
      <c r="F711" s="100"/>
      <c r="G711" s="100"/>
    </row>
    <row r="712" spans="3:7" x14ac:dyDescent="0.2">
      <c r="C712" s="99"/>
      <c r="D712" s="99"/>
      <c r="E712" s="99"/>
      <c r="F712" s="100"/>
      <c r="G712" s="100"/>
    </row>
    <row r="713" spans="3:7" x14ac:dyDescent="0.2">
      <c r="C713" s="99"/>
      <c r="D713" s="99"/>
      <c r="E713" s="99"/>
      <c r="F713" s="100"/>
      <c r="G713" s="100"/>
    </row>
    <row r="714" spans="3:7" x14ac:dyDescent="0.2">
      <c r="C714" s="99"/>
      <c r="D714" s="99"/>
      <c r="E714" s="99"/>
      <c r="F714" s="100"/>
      <c r="G714" s="100"/>
    </row>
    <row r="715" spans="3:7" x14ac:dyDescent="0.2">
      <c r="C715" s="99"/>
      <c r="D715" s="99"/>
      <c r="E715" s="99"/>
      <c r="F715" s="100"/>
      <c r="G715" s="100"/>
    </row>
    <row r="716" spans="3:7" x14ac:dyDescent="0.2">
      <c r="C716" s="99"/>
      <c r="D716" s="99"/>
      <c r="E716" s="99"/>
      <c r="F716" s="100"/>
      <c r="G716" s="100"/>
    </row>
    <row r="717" spans="3:7" x14ac:dyDescent="0.2">
      <c r="C717" s="99"/>
      <c r="D717" s="99"/>
      <c r="E717" s="99"/>
      <c r="F717" s="100"/>
      <c r="G717" s="100"/>
    </row>
    <row r="718" spans="3:7" x14ac:dyDescent="0.2">
      <c r="C718" s="99"/>
      <c r="D718" s="99"/>
      <c r="E718" s="99"/>
      <c r="F718" s="100"/>
      <c r="G718" s="100"/>
    </row>
    <row r="719" spans="3:7" x14ac:dyDescent="0.2">
      <c r="C719" s="99"/>
      <c r="D719" s="99"/>
      <c r="E719" s="99"/>
      <c r="F719" s="100"/>
      <c r="G719" s="100"/>
    </row>
    <row r="720" spans="3:7" x14ac:dyDescent="0.2">
      <c r="C720" s="99"/>
      <c r="D720" s="99"/>
      <c r="E720" s="99"/>
      <c r="F720" s="100"/>
      <c r="G720" s="100"/>
    </row>
    <row r="721" spans="3:7" x14ac:dyDescent="0.2">
      <c r="C721" s="99"/>
      <c r="D721" s="99"/>
      <c r="E721" s="99"/>
      <c r="F721" s="100"/>
      <c r="G721" s="100"/>
    </row>
    <row r="722" spans="3:7" x14ac:dyDescent="0.2">
      <c r="C722" s="99"/>
      <c r="D722" s="99"/>
      <c r="E722" s="99"/>
      <c r="F722" s="100"/>
      <c r="G722" s="100"/>
    </row>
    <row r="723" spans="3:7" x14ac:dyDescent="0.2">
      <c r="C723" s="99"/>
      <c r="D723" s="99"/>
      <c r="E723" s="99"/>
      <c r="F723" s="100"/>
      <c r="G723" s="100"/>
    </row>
    <row r="724" spans="3:7" x14ac:dyDescent="0.2">
      <c r="C724" s="99"/>
      <c r="D724" s="99"/>
      <c r="E724" s="99"/>
      <c r="F724" s="100"/>
      <c r="G724" s="100"/>
    </row>
    <row r="725" spans="3:7" x14ac:dyDescent="0.2">
      <c r="C725" s="99"/>
      <c r="D725" s="99"/>
      <c r="E725" s="99"/>
      <c r="F725" s="100"/>
      <c r="G725" s="100"/>
    </row>
    <row r="726" spans="3:7" x14ac:dyDescent="0.2">
      <c r="C726" s="99"/>
      <c r="D726" s="99"/>
      <c r="E726" s="99"/>
      <c r="F726" s="100"/>
      <c r="G726" s="100"/>
    </row>
    <row r="727" spans="3:7" x14ac:dyDescent="0.2">
      <c r="C727" s="99"/>
      <c r="D727" s="99"/>
      <c r="E727" s="99"/>
      <c r="F727" s="100"/>
      <c r="G727" s="100"/>
    </row>
    <row r="728" spans="3:7" x14ac:dyDescent="0.2">
      <c r="C728" s="99"/>
      <c r="D728" s="99"/>
      <c r="E728" s="99"/>
      <c r="F728" s="100"/>
      <c r="G728" s="100"/>
    </row>
    <row r="729" spans="3:7" x14ac:dyDescent="0.2">
      <c r="C729" s="99"/>
      <c r="D729" s="99"/>
      <c r="E729" s="99"/>
      <c r="F729" s="100"/>
      <c r="G729" s="100"/>
    </row>
    <row r="730" spans="3:7" x14ac:dyDescent="0.2">
      <c r="C730" s="99"/>
      <c r="D730" s="99"/>
      <c r="E730" s="99"/>
      <c r="F730" s="100"/>
      <c r="G730" s="100"/>
    </row>
    <row r="731" spans="3:7" x14ac:dyDescent="0.2">
      <c r="C731" s="99"/>
      <c r="D731" s="99"/>
      <c r="E731" s="99"/>
      <c r="F731" s="100"/>
      <c r="G731" s="100"/>
    </row>
    <row r="732" spans="3:7" x14ac:dyDescent="0.2">
      <c r="C732" s="99"/>
      <c r="D732" s="99"/>
      <c r="E732" s="99"/>
      <c r="F732" s="100"/>
      <c r="G732" s="100"/>
    </row>
    <row r="733" spans="3:7" x14ac:dyDescent="0.2">
      <c r="C733" s="99"/>
      <c r="D733" s="99"/>
      <c r="E733" s="99"/>
      <c r="F733" s="100"/>
      <c r="G733" s="100"/>
    </row>
    <row r="734" spans="3:7" x14ac:dyDescent="0.2">
      <c r="C734" s="99"/>
      <c r="D734" s="99"/>
      <c r="E734" s="99"/>
      <c r="F734" s="100"/>
      <c r="G734" s="100"/>
    </row>
    <row r="735" spans="3:7" x14ac:dyDescent="0.2">
      <c r="C735" s="99"/>
      <c r="D735" s="99"/>
      <c r="E735" s="99"/>
      <c r="F735" s="100"/>
      <c r="G735" s="100"/>
    </row>
    <row r="736" spans="3:7" x14ac:dyDescent="0.2">
      <c r="C736" s="99"/>
      <c r="D736" s="99"/>
      <c r="E736" s="99"/>
      <c r="F736" s="100"/>
      <c r="G736" s="100"/>
    </row>
    <row r="737" spans="3:7" x14ac:dyDescent="0.2">
      <c r="C737" s="99"/>
      <c r="D737" s="99"/>
      <c r="E737" s="99"/>
      <c r="F737" s="100"/>
      <c r="G737" s="100"/>
    </row>
    <row r="738" spans="3:7" x14ac:dyDescent="0.2">
      <c r="C738" s="99"/>
      <c r="D738" s="99"/>
      <c r="E738" s="99"/>
      <c r="F738" s="100"/>
      <c r="G738" s="100"/>
    </row>
    <row r="739" spans="3:7" x14ac:dyDescent="0.2">
      <c r="C739" s="99"/>
      <c r="D739" s="99"/>
      <c r="E739" s="99"/>
      <c r="F739" s="100"/>
      <c r="G739" s="100"/>
    </row>
    <row r="740" spans="3:7" x14ac:dyDescent="0.2">
      <c r="C740" s="99"/>
      <c r="D740" s="99"/>
      <c r="E740" s="99"/>
      <c r="F740" s="100"/>
      <c r="G740" s="100"/>
    </row>
    <row r="741" spans="3:7" x14ac:dyDescent="0.2">
      <c r="C741" s="99"/>
      <c r="D741" s="99"/>
      <c r="E741" s="99"/>
      <c r="F741" s="100"/>
      <c r="G741" s="100"/>
    </row>
    <row r="742" spans="3:7" x14ac:dyDescent="0.2">
      <c r="C742" s="99"/>
      <c r="D742" s="99"/>
      <c r="E742" s="99"/>
      <c r="F742" s="100"/>
      <c r="G742" s="100"/>
    </row>
    <row r="743" spans="3:7" x14ac:dyDescent="0.2">
      <c r="C743" s="99"/>
      <c r="D743" s="99"/>
      <c r="E743" s="99"/>
      <c r="F743" s="100"/>
      <c r="G743" s="100"/>
    </row>
    <row r="744" spans="3:7" x14ac:dyDescent="0.2">
      <c r="C744" s="99"/>
      <c r="D744" s="99"/>
      <c r="E744" s="99"/>
      <c r="F744" s="100"/>
      <c r="G744" s="100"/>
    </row>
    <row r="745" spans="3:7" x14ac:dyDescent="0.2">
      <c r="C745" s="99"/>
      <c r="D745" s="99"/>
      <c r="E745" s="99"/>
      <c r="F745" s="100"/>
      <c r="G745" s="100"/>
    </row>
    <row r="746" spans="3:7" x14ac:dyDescent="0.2">
      <c r="C746" s="99"/>
      <c r="D746" s="99"/>
      <c r="E746" s="99"/>
      <c r="F746" s="100"/>
      <c r="G746" s="100"/>
    </row>
    <row r="747" spans="3:7" x14ac:dyDescent="0.2">
      <c r="C747" s="99"/>
      <c r="D747" s="99"/>
      <c r="E747" s="99"/>
      <c r="F747" s="100"/>
      <c r="G747" s="100"/>
    </row>
    <row r="748" spans="3:7" x14ac:dyDescent="0.2">
      <c r="C748" s="99"/>
      <c r="D748" s="99"/>
      <c r="E748" s="99"/>
      <c r="F748" s="100"/>
      <c r="G748" s="100"/>
    </row>
    <row r="749" spans="3:7" x14ac:dyDescent="0.2">
      <c r="C749" s="99"/>
      <c r="D749" s="99"/>
      <c r="E749" s="99"/>
      <c r="F749" s="100"/>
      <c r="G749" s="100"/>
    </row>
    <row r="750" spans="3:7" x14ac:dyDescent="0.2">
      <c r="C750" s="99"/>
      <c r="D750" s="99"/>
      <c r="E750" s="99"/>
      <c r="F750" s="100"/>
      <c r="G750" s="100"/>
    </row>
    <row r="751" spans="3:7" x14ac:dyDescent="0.2">
      <c r="C751" s="99"/>
      <c r="D751" s="99"/>
      <c r="E751" s="99"/>
      <c r="F751" s="100"/>
      <c r="G751" s="100"/>
    </row>
    <row r="752" spans="3:7" x14ac:dyDescent="0.2">
      <c r="C752" s="99"/>
      <c r="D752" s="99"/>
      <c r="E752" s="99"/>
      <c r="F752" s="100"/>
      <c r="G752" s="100"/>
    </row>
    <row r="753" spans="3:7" x14ac:dyDescent="0.2">
      <c r="C753" s="99"/>
      <c r="D753" s="99"/>
      <c r="E753" s="99"/>
      <c r="F753" s="100"/>
      <c r="G753" s="100"/>
    </row>
    <row r="754" spans="3:7" x14ac:dyDescent="0.2">
      <c r="C754" s="99"/>
      <c r="D754" s="99"/>
      <c r="E754" s="99"/>
      <c r="F754" s="100"/>
      <c r="G754" s="100"/>
    </row>
    <row r="755" spans="3:7" x14ac:dyDescent="0.2">
      <c r="C755" s="99"/>
      <c r="D755" s="99"/>
      <c r="E755" s="99"/>
      <c r="F755" s="100"/>
      <c r="G755" s="100"/>
    </row>
    <row r="756" spans="3:7" x14ac:dyDescent="0.2">
      <c r="C756" s="99"/>
      <c r="D756" s="99"/>
      <c r="E756" s="99"/>
      <c r="F756" s="100"/>
      <c r="G756" s="100"/>
    </row>
    <row r="757" spans="3:7" x14ac:dyDescent="0.2">
      <c r="C757" s="99"/>
      <c r="D757" s="99"/>
      <c r="E757" s="99"/>
      <c r="F757" s="100"/>
      <c r="G757" s="100"/>
    </row>
    <row r="758" spans="3:7" x14ac:dyDescent="0.2">
      <c r="C758" s="99"/>
      <c r="D758" s="99"/>
      <c r="E758" s="99"/>
      <c r="F758" s="100"/>
      <c r="G758" s="100"/>
    </row>
    <row r="759" spans="3:7" x14ac:dyDescent="0.2">
      <c r="C759" s="99"/>
      <c r="D759" s="99"/>
      <c r="E759" s="99"/>
      <c r="F759" s="100"/>
      <c r="G759" s="100"/>
    </row>
    <row r="760" spans="3:7" x14ac:dyDescent="0.2">
      <c r="C760" s="99"/>
      <c r="D760" s="99"/>
      <c r="E760" s="99"/>
      <c r="F760" s="100"/>
      <c r="G760" s="100"/>
    </row>
    <row r="761" spans="3:7" x14ac:dyDescent="0.2">
      <c r="C761" s="99"/>
      <c r="D761" s="99"/>
      <c r="E761" s="99"/>
      <c r="F761" s="100"/>
      <c r="G761" s="100"/>
    </row>
    <row r="762" spans="3:7" x14ac:dyDescent="0.2">
      <c r="C762" s="99"/>
      <c r="D762" s="99"/>
      <c r="E762" s="99"/>
      <c r="F762" s="100"/>
      <c r="G762" s="100"/>
    </row>
    <row r="763" spans="3:7" x14ac:dyDescent="0.2">
      <c r="C763" s="99"/>
      <c r="D763" s="99"/>
      <c r="E763" s="99"/>
      <c r="F763" s="100"/>
      <c r="G763" s="100"/>
    </row>
    <row r="764" spans="3:7" x14ac:dyDescent="0.2">
      <c r="C764" s="99"/>
      <c r="D764" s="99"/>
      <c r="E764" s="99"/>
      <c r="F764" s="100"/>
      <c r="G764" s="100"/>
    </row>
    <row r="765" spans="3:7" x14ac:dyDescent="0.2">
      <c r="C765" s="99"/>
      <c r="D765" s="99"/>
      <c r="E765" s="99"/>
      <c r="F765" s="100"/>
      <c r="G765" s="100"/>
    </row>
    <row r="766" spans="3:7" x14ac:dyDescent="0.2">
      <c r="C766" s="99"/>
      <c r="D766" s="99"/>
      <c r="E766" s="99"/>
      <c r="F766" s="100"/>
      <c r="G766" s="100"/>
    </row>
    <row r="767" spans="3:7" x14ac:dyDescent="0.2">
      <c r="C767" s="99"/>
      <c r="D767" s="99"/>
      <c r="E767" s="99"/>
      <c r="F767" s="100"/>
      <c r="G767" s="100"/>
    </row>
    <row r="768" spans="3:7" x14ac:dyDescent="0.2">
      <c r="C768" s="99"/>
      <c r="D768" s="99"/>
      <c r="E768" s="99"/>
      <c r="F768" s="100"/>
      <c r="G768" s="100"/>
    </row>
    <row r="769" spans="3:7" x14ac:dyDescent="0.2">
      <c r="C769" s="99"/>
      <c r="D769" s="99"/>
      <c r="E769" s="99"/>
      <c r="F769" s="100"/>
      <c r="G769" s="100"/>
    </row>
    <row r="770" spans="3:7" x14ac:dyDescent="0.2">
      <c r="C770" s="99"/>
      <c r="D770" s="99"/>
      <c r="E770" s="99"/>
      <c r="F770" s="100"/>
      <c r="G770" s="100"/>
    </row>
    <row r="771" spans="3:7" x14ac:dyDescent="0.2">
      <c r="C771" s="99"/>
      <c r="D771" s="99"/>
      <c r="E771" s="99"/>
      <c r="F771" s="100"/>
      <c r="G771" s="100"/>
    </row>
    <row r="772" spans="3:7" x14ac:dyDescent="0.2">
      <c r="C772" s="99"/>
      <c r="D772" s="99"/>
      <c r="E772" s="99"/>
      <c r="F772" s="100"/>
      <c r="G772" s="100"/>
    </row>
    <row r="773" spans="3:7" x14ac:dyDescent="0.2">
      <c r="C773" s="99"/>
      <c r="D773" s="99"/>
      <c r="E773" s="99"/>
      <c r="F773" s="100"/>
      <c r="G773" s="100"/>
    </row>
    <row r="774" spans="3:7" x14ac:dyDescent="0.2">
      <c r="C774" s="99"/>
      <c r="D774" s="99"/>
      <c r="E774" s="99"/>
      <c r="F774" s="100"/>
      <c r="G774" s="100"/>
    </row>
    <row r="775" spans="3:7" x14ac:dyDescent="0.2">
      <c r="C775" s="99"/>
      <c r="D775" s="99"/>
      <c r="E775" s="99"/>
      <c r="F775" s="100"/>
      <c r="G775" s="100"/>
    </row>
    <row r="776" spans="3:7" x14ac:dyDescent="0.2">
      <c r="C776" s="99"/>
      <c r="D776" s="99"/>
      <c r="E776" s="99"/>
      <c r="F776" s="100"/>
      <c r="G776" s="100"/>
    </row>
    <row r="777" spans="3:7" x14ac:dyDescent="0.2">
      <c r="C777" s="99"/>
      <c r="D777" s="99"/>
      <c r="E777" s="99"/>
      <c r="F777" s="100"/>
      <c r="G777" s="100"/>
    </row>
    <row r="778" spans="3:7" x14ac:dyDescent="0.2">
      <c r="C778" s="99"/>
      <c r="D778" s="99"/>
      <c r="E778" s="99"/>
      <c r="F778" s="100"/>
      <c r="G778" s="100"/>
    </row>
    <row r="779" spans="3:7" x14ac:dyDescent="0.2">
      <c r="C779" s="99"/>
      <c r="D779" s="99"/>
      <c r="E779" s="99"/>
      <c r="F779" s="100"/>
      <c r="G779" s="100"/>
    </row>
    <row r="780" spans="3:7" x14ac:dyDescent="0.2">
      <c r="C780" s="99"/>
      <c r="D780" s="99"/>
      <c r="E780" s="99"/>
      <c r="F780" s="100"/>
      <c r="G780" s="100"/>
    </row>
    <row r="781" spans="3:7" x14ac:dyDescent="0.2">
      <c r="C781" s="99"/>
      <c r="D781" s="99"/>
      <c r="E781" s="99"/>
      <c r="F781" s="100"/>
      <c r="G781" s="100"/>
    </row>
    <row r="782" spans="3:7" x14ac:dyDescent="0.2">
      <c r="C782" s="99"/>
      <c r="D782" s="99"/>
      <c r="E782" s="99"/>
      <c r="F782" s="100"/>
      <c r="G782" s="100"/>
    </row>
    <row r="783" spans="3:7" x14ac:dyDescent="0.2">
      <c r="C783" s="99"/>
      <c r="D783" s="99"/>
      <c r="E783" s="99"/>
      <c r="F783" s="100"/>
      <c r="G783" s="100"/>
    </row>
    <row r="784" spans="3:7" x14ac:dyDescent="0.2">
      <c r="C784" s="99"/>
      <c r="D784" s="99"/>
      <c r="E784" s="99"/>
      <c r="F784" s="100"/>
      <c r="G784" s="100"/>
    </row>
    <row r="785" spans="3:7" x14ac:dyDescent="0.2">
      <c r="C785" s="99"/>
      <c r="D785" s="99"/>
      <c r="E785" s="99"/>
      <c r="F785" s="100"/>
      <c r="G785" s="100"/>
    </row>
    <row r="786" spans="3:7" x14ac:dyDescent="0.2">
      <c r="C786" s="99"/>
      <c r="D786" s="99"/>
      <c r="E786" s="99"/>
      <c r="F786" s="100"/>
      <c r="G786" s="100"/>
    </row>
    <row r="787" spans="3:7" x14ac:dyDescent="0.2">
      <c r="C787" s="99"/>
      <c r="D787" s="99"/>
      <c r="E787" s="99"/>
      <c r="F787" s="100"/>
      <c r="G787" s="100"/>
    </row>
    <row r="788" spans="3:7" x14ac:dyDescent="0.2">
      <c r="C788" s="99"/>
      <c r="D788" s="99"/>
      <c r="E788" s="99"/>
      <c r="F788" s="100"/>
      <c r="G788" s="100"/>
    </row>
    <row r="789" spans="3:7" x14ac:dyDescent="0.2">
      <c r="C789" s="99"/>
      <c r="D789" s="99"/>
      <c r="E789" s="99"/>
      <c r="F789" s="100"/>
      <c r="G789" s="100"/>
    </row>
    <row r="790" spans="3:7" x14ac:dyDescent="0.2">
      <c r="C790" s="99"/>
      <c r="D790" s="99"/>
      <c r="E790" s="99"/>
      <c r="F790" s="100"/>
      <c r="G790" s="100"/>
    </row>
    <row r="791" spans="3:7" x14ac:dyDescent="0.2">
      <c r="C791" s="99"/>
      <c r="D791" s="99"/>
      <c r="E791" s="99"/>
      <c r="F791" s="100"/>
      <c r="G791" s="100"/>
    </row>
    <row r="792" spans="3:7" x14ac:dyDescent="0.2">
      <c r="C792" s="99"/>
      <c r="D792" s="99"/>
      <c r="E792" s="99"/>
      <c r="F792" s="100"/>
      <c r="G792" s="100"/>
    </row>
    <row r="793" spans="3:7" x14ac:dyDescent="0.2">
      <c r="C793" s="99"/>
      <c r="D793" s="99"/>
      <c r="E793" s="99"/>
      <c r="F793" s="100"/>
      <c r="G793" s="100"/>
    </row>
    <row r="794" spans="3:7" x14ac:dyDescent="0.2">
      <c r="C794" s="99"/>
      <c r="D794" s="99"/>
      <c r="E794" s="99"/>
      <c r="F794" s="100"/>
      <c r="G794" s="100"/>
    </row>
    <row r="795" spans="3:7" x14ac:dyDescent="0.2">
      <c r="C795" s="99"/>
      <c r="D795" s="99"/>
      <c r="E795" s="99"/>
      <c r="F795" s="100"/>
      <c r="G795" s="100"/>
    </row>
    <row r="796" spans="3:7" x14ac:dyDescent="0.2">
      <c r="C796" s="99"/>
      <c r="D796" s="99"/>
      <c r="E796" s="99"/>
      <c r="F796" s="100"/>
      <c r="G796" s="100"/>
    </row>
    <row r="797" spans="3:7" x14ac:dyDescent="0.2">
      <c r="C797" s="99"/>
      <c r="D797" s="99"/>
      <c r="E797" s="99"/>
      <c r="F797" s="100"/>
      <c r="G797" s="100"/>
    </row>
    <row r="798" spans="3:7" x14ac:dyDescent="0.2">
      <c r="C798" s="99"/>
      <c r="D798" s="99"/>
      <c r="E798" s="99"/>
      <c r="F798" s="100"/>
      <c r="G798" s="100"/>
    </row>
    <row r="799" spans="3:7" x14ac:dyDescent="0.2">
      <c r="C799" s="99"/>
      <c r="D799" s="99"/>
      <c r="E799" s="99"/>
      <c r="F799" s="100"/>
      <c r="G799" s="100"/>
    </row>
    <row r="800" spans="3:7" x14ac:dyDescent="0.2">
      <c r="C800" s="99"/>
      <c r="D800" s="99"/>
      <c r="E800" s="99"/>
      <c r="F800" s="100"/>
      <c r="G800" s="100"/>
    </row>
    <row r="801" spans="3:7" x14ac:dyDescent="0.2">
      <c r="C801" s="99"/>
      <c r="D801" s="99"/>
      <c r="E801" s="99"/>
      <c r="F801" s="100"/>
      <c r="G801" s="100"/>
    </row>
    <row r="802" spans="3:7" x14ac:dyDescent="0.2">
      <c r="C802" s="99"/>
      <c r="D802" s="99"/>
      <c r="E802" s="99"/>
      <c r="F802" s="100"/>
      <c r="G802" s="100"/>
    </row>
    <row r="803" spans="3:7" x14ac:dyDescent="0.2">
      <c r="C803" s="99"/>
      <c r="D803" s="99"/>
      <c r="E803" s="99"/>
      <c r="F803" s="100"/>
      <c r="G803" s="100"/>
    </row>
    <row r="804" spans="3:7" x14ac:dyDescent="0.2">
      <c r="C804" s="99"/>
      <c r="D804" s="99"/>
      <c r="E804" s="99"/>
      <c r="F804" s="100"/>
      <c r="G804" s="100"/>
    </row>
    <row r="805" spans="3:7" x14ac:dyDescent="0.2">
      <c r="C805" s="99"/>
      <c r="D805" s="99"/>
      <c r="E805" s="99"/>
      <c r="F805" s="100"/>
      <c r="G805" s="100"/>
    </row>
    <row r="806" spans="3:7" x14ac:dyDescent="0.2">
      <c r="C806" s="99"/>
      <c r="D806" s="99"/>
      <c r="E806" s="99"/>
      <c r="F806" s="100"/>
      <c r="G806" s="100"/>
    </row>
    <row r="807" spans="3:7" x14ac:dyDescent="0.2">
      <c r="C807" s="99"/>
      <c r="D807" s="99"/>
      <c r="E807" s="99"/>
      <c r="F807" s="100"/>
      <c r="G807" s="100"/>
    </row>
    <row r="808" spans="3:7" x14ac:dyDescent="0.2">
      <c r="C808" s="99"/>
      <c r="D808" s="99"/>
      <c r="E808" s="99"/>
      <c r="F808" s="100"/>
      <c r="G808" s="100"/>
    </row>
    <row r="809" spans="3:7" x14ac:dyDescent="0.2">
      <c r="C809" s="99"/>
      <c r="D809" s="99"/>
      <c r="E809" s="99"/>
      <c r="F809" s="100"/>
      <c r="G809" s="100"/>
    </row>
    <row r="810" spans="3:7" x14ac:dyDescent="0.2">
      <c r="C810" s="99"/>
      <c r="D810" s="99"/>
      <c r="E810" s="99"/>
      <c r="F810" s="100"/>
      <c r="G810" s="100"/>
    </row>
    <row r="811" spans="3:7" x14ac:dyDescent="0.2">
      <c r="C811" s="99"/>
      <c r="D811" s="99"/>
      <c r="E811" s="99"/>
      <c r="F811" s="100"/>
      <c r="G811" s="100"/>
    </row>
    <row r="812" spans="3:7" x14ac:dyDescent="0.2">
      <c r="C812" s="99"/>
      <c r="D812" s="99"/>
      <c r="E812" s="99"/>
      <c r="F812" s="100"/>
      <c r="G812" s="100"/>
    </row>
    <row r="813" spans="3:7" x14ac:dyDescent="0.2">
      <c r="C813" s="99"/>
      <c r="D813" s="99"/>
      <c r="E813" s="99"/>
      <c r="F813" s="100"/>
      <c r="G813" s="100"/>
    </row>
    <row r="814" spans="3:7" x14ac:dyDescent="0.2">
      <c r="C814" s="99"/>
      <c r="D814" s="99"/>
      <c r="E814" s="99"/>
      <c r="F814" s="100"/>
      <c r="G814" s="100"/>
    </row>
    <row r="815" spans="3:7" x14ac:dyDescent="0.2">
      <c r="C815" s="99"/>
      <c r="D815" s="99"/>
      <c r="E815" s="99"/>
      <c r="F815" s="100"/>
      <c r="G815" s="100"/>
    </row>
    <row r="816" spans="3:7" x14ac:dyDescent="0.2">
      <c r="C816" s="99"/>
      <c r="D816" s="99"/>
      <c r="E816" s="99"/>
      <c r="F816" s="100"/>
      <c r="G816" s="100"/>
    </row>
    <row r="817" spans="3:7" x14ac:dyDescent="0.2">
      <c r="C817" s="99"/>
      <c r="D817" s="99"/>
      <c r="E817" s="99"/>
      <c r="F817" s="100"/>
      <c r="G817" s="100"/>
    </row>
    <row r="818" spans="3:7" x14ac:dyDescent="0.2">
      <c r="C818" s="99"/>
      <c r="D818" s="99"/>
      <c r="E818" s="99"/>
      <c r="F818" s="100"/>
      <c r="G818" s="100"/>
    </row>
    <row r="819" spans="3:7" x14ac:dyDescent="0.2">
      <c r="C819" s="99"/>
      <c r="D819" s="99"/>
      <c r="E819" s="99"/>
      <c r="F819" s="100"/>
      <c r="G819" s="100"/>
    </row>
    <row r="820" spans="3:7" x14ac:dyDescent="0.2">
      <c r="C820" s="99"/>
      <c r="D820" s="99"/>
      <c r="E820" s="99"/>
      <c r="F820" s="100"/>
      <c r="G820" s="100"/>
    </row>
    <row r="821" spans="3:7" x14ac:dyDescent="0.2">
      <c r="C821" s="99"/>
      <c r="D821" s="99"/>
      <c r="E821" s="99"/>
      <c r="F821" s="100"/>
      <c r="G821" s="100"/>
    </row>
    <row r="822" spans="3:7" x14ac:dyDescent="0.2">
      <c r="C822" s="99"/>
      <c r="D822" s="99"/>
      <c r="E822" s="99"/>
      <c r="F822" s="100"/>
      <c r="G822" s="100"/>
    </row>
    <row r="823" spans="3:7" x14ac:dyDescent="0.2">
      <c r="C823" s="99"/>
      <c r="D823" s="99"/>
      <c r="E823" s="99"/>
      <c r="F823" s="100"/>
      <c r="G823" s="100"/>
    </row>
    <row r="824" spans="3:7" x14ac:dyDescent="0.2">
      <c r="C824" s="99"/>
      <c r="D824" s="99"/>
      <c r="E824" s="99"/>
      <c r="F824" s="100"/>
      <c r="G824" s="100"/>
    </row>
    <row r="825" spans="3:7" x14ac:dyDescent="0.2">
      <c r="C825" s="99"/>
      <c r="D825" s="99"/>
      <c r="E825" s="99"/>
      <c r="F825" s="100"/>
      <c r="G825" s="100"/>
    </row>
    <row r="826" spans="3:7" x14ac:dyDescent="0.2">
      <c r="C826" s="99"/>
      <c r="D826" s="99"/>
      <c r="E826" s="99"/>
      <c r="F826" s="100"/>
      <c r="G826" s="100"/>
    </row>
    <row r="827" spans="3:7" x14ac:dyDescent="0.2">
      <c r="C827" s="99"/>
      <c r="D827" s="99"/>
      <c r="E827" s="99"/>
      <c r="F827" s="100"/>
      <c r="G827" s="100"/>
    </row>
    <row r="828" spans="3:7" x14ac:dyDescent="0.2">
      <c r="C828" s="99"/>
      <c r="D828" s="99"/>
      <c r="E828" s="99"/>
      <c r="F828" s="100"/>
      <c r="G828" s="100"/>
    </row>
    <row r="829" spans="3:7" x14ac:dyDescent="0.2">
      <c r="C829" s="99"/>
      <c r="D829" s="99"/>
      <c r="E829" s="99"/>
      <c r="F829" s="100"/>
      <c r="G829" s="100"/>
    </row>
    <row r="830" spans="3:7" x14ac:dyDescent="0.2">
      <c r="C830" s="99"/>
      <c r="D830" s="99"/>
      <c r="E830" s="99"/>
      <c r="F830" s="100"/>
      <c r="G830" s="100"/>
    </row>
    <row r="831" spans="3:7" x14ac:dyDescent="0.2">
      <c r="C831" s="99"/>
      <c r="D831" s="99"/>
      <c r="E831" s="99"/>
      <c r="F831" s="100"/>
      <c r="G831" s="100"/>
    </row>
    <row r="832" spans="3:7" x14ac:dyDescent="0.2">
      <c r="C832" s="99"/>
      <c r="D832" s="99"/>
      <c r="E832" s="99"/>
      <c r="F832" s="100"/>
      <c r="G832" s="100"/>
    </row>
    <row r="833" spans="3:7" x14ac:dyDescent="0.2">
      <c r="C833" s="99"/>
      <c r="D833" s="99"/>
      <c r="E833" s="99"/>
      <c r="F833" s="100"/>
      <c r="G833" s="100"/>
    </row>
    <row r="834" spans="3:7" x14ac:dyDescent="0.2">
      <c r="C834" s="99"/>
      <c r="D834" s="99"/>
      <c r="E834" s="99"/>
      <c r="F834" s="100"/>
      <c r="G834" s="100"/>
    </row>
    <row r="835" spans="3:7" x14ac:dyDescent="0.2">
      <c r="C835" s="99"/>
      <c r="D835" s="99"/>
      <c r="E835" s="99"/>
      <c r="F835" s="100"/>
      <c r="G835" s="100"/>
    </row>
    <row r="836" spans="3:7" x14ac:dyDescent="0.2">
      <c r="C836" s="99"/>
      <c r="D836" s="99"/>
      <c r="E836" s="99"/>
      <c r="F836" s="100"/>
      <c r="G836" s="100"/>
    </row>
    <row r="837" spans="3:7" x14ac:dyDescent="0.2">
      <c r="C837" s="99"/>
      <c r="D837" s="99"/>
      <c r="E837" s="99"/>
      <c r="F837" s="100"/>
      <c r="G837" s="100"/>
    </row>
    <row r="838" spans="3:7" x14ac:dyDescent="0.2">
      <c r="C838" s="99"/>
      <c r="D838" s="99"/>
      <c r="E838" s="99"/>
      <c r="F838" s="100"/>
      <c r="G838" s="100"/>
    </row>
    <row r="839" spans="3:7" x14ac:dyDescent="0.2">
      <c r="C839" s="99"/>
      <c r="D839" s="99"/>
      <c r="E839" s="99"/>
      <c r="F839" s="100"/>
      <c r="G839" s="100"/>
    </row>
    <row r="840" spans="3:7" x14ac:dyDescent="0.2">
      <c r="C840" s="99"/>
      <c r="D840" s="99"/>
      <c r="E840" s="99"/>
      <c r="F840" s="100"/>
      <c r="G840" s="100"/>
    </row>
    <row r="841" spans="3:7" x14ac:dyDescent="0.2">
      <c r="C841" s="99"/>
      <c r="D841" s="99"/>
      <c r="E841" s="99"/>
      <c r="F841" s="100"/>
      <c r="G841" s="100"/>
    </row>
    <row r="842" spans="3:7" x14ac:dyDescent="0.2">
      <c r="C842" s="99"/>
      <c r="D842" s="99"/>
      <c r="E842" s="99"/>
      <c r="F842" s="100"/>
      <c r="G842" s="100"/>
    </row>
    <row r="843" spans="3:7" x14ac:dyDescent="0.2">
      <c r="C843" s="99"/>
      <c r="D843" s="99"/>
      <c r="E843" s="99"/>
      <c r="F843" s="100"/>
      <c r="G843" s="100"/>
    </row>
    <row r="844" spans="3:7" x14ac:dyDescent="0.2">
      <c r="C844" s="99"/>
      <c r="D844" s="99"/>
      <c r="E844" s="99"/>
      <c r="F844" s="100"/>
      <c r="G844" s="100"/>
    </row>
    <row r="845" spans="3:7" x14ac:dyDescent="0.2">
      <c r="C845" s="99"/>
      <c r="D845" s="99"/>
      <c r="E845" s="99"/>
      <c r="F845" s="100"/>
      <c r="G845" s="100"/>
    </row>
    <row r="846" spans="3:7" x14ac:dyDescent="0.2">
      <c r="C846" s="99"/>
      <c r="D846" s="99"/>
      <c r="E846" s="99"/>
      <c r="F846" s="100"/>
      <c r="G846" s="100"/>
    </row>
    <row r="847" spans="3:7" x14ac:dyDescent="0.2">
      <c r="C847" s="99"/>
      <c r="D847" s="99"/>
      <c r="E847" s="99"/>
      <c r="F847" s="100"/>
      <c r="G847" s="100"/>
    </row>
    <row r="848" spans="3:7" x14ac:dyDescent="0.2">
      <c r="C848" s="99"/>
      <c r="D848" s="99"/>
      <c r="E848" s="99"/>
      <c r="F848" s="100"/>
      <c r="G848" s="100"/>
    </row>
    <row r="849" spans="3:7" x14ac:dyDescent="0.2">
      <c r="C849" s="99"/>
      <c r="D849" s="99"/>
      <c r="E849" s="99"/>
      <c r="F849" s="100"/>
      <c r="G849" s="100"/>
    </row>
    <row r="850" spans="3:7" x14ac:dyDescent="0.2">
      <c r="C850" s="99"/>
      <c r="D850" s="99"/>
      <c r="E850" s="99"/>
      <c r="F850" s="100"/>
      <c r="G850" s="100"/>
    </row>
    <row r="851" spans="3:7" x14ac:dyDescent="0.2">
      <c r="C851" s="99"/>
      <c r="D851" s="99"/>
      <c r="E851" s="99"/>
      <c r="F851" s="100"/>
      <c r="G851" s="100"/>
    </row>
    <row r="852" spans="3:7" x14ac:dyDescent="0.2">
      <c r="C852" s="99"/>
      <c r="D852" s="99"/>
      <c r="E852" s="99"/>
      <c r="F852" s="100"/>
      <c r="G852" s="100"/>
    </row>
    <row r="853" spans="3:7" x14ac:dyDescent="0.2">
      <c r="C853" s="99"/>
      <c r="D853" s="99"/>
      <c r="E853" s="99"/>
      <c r="F853" s="100"/>
      <c r="G853" s="100"/>
    </row>
    <row r="854" spans="3:7" x14ac:dyDescent="0.2">
      <c r="C854" s="99"/>
      <c r="D854" s="99"/>
      <c r="E854" s="99"/>
      <c r="F854" s="100"/>
      <c r="G854" s="100"/>
    </row>
    <row r="855" spans="3:7" x14ac:dyDescent="0.2">
      <c r="C855" s="99"/>
      <c r="D855" s="99"/>
      <c r="E855" s="99"/>
      <c r="F855" s="100"/>
      <c r="G855" s="100"/>
    </row>
    <row r="856" spans="3:7" x14ac:dyDescent="0.2">
      <c r="C856" s="99"/>
      <c r="D856" s="99"/>
      <c r="E856" s="99"/>
      <c r="F856" s="100"/>
      <c r="G856" s="100"/>
    </row>
    <row r="857" spans="3:7" x14ac:dyDescent="0.2">
      <c r="C857" s="99"/>
      <c r="D857" s="99"/>
      <c r="E857" s="99"/>
      <c r="F857" s="100"/>
      <c r="G857" s="100"/>
    </row>
    <row r="858" spans="3:7" x14ac:dyDescent="0.2">
      <c r="C858" s="99"/>
      <c r="D858" s="99"/>
      <c r="E858" s="99"/>
      <c r="F858" s="100"/>
      <c r="G858" s="100"/>
    </row>
    <row r="859" spans="3:7" x14ac:dyDescent="0.2">
      <c r="C859" s="99"/>
      <c r="D859" s="99"/>
      <c r="E859" s="99"/>
      <c r="F859" s="100"/>
      <c r="G859" s="100"/>
    </row>
    <row r="860" spans="3:7" x14ac:dyDescent="0.2">
      <c r="C860" s="99"/>
      <c r="D860" s="99"/>
      <c r="E860" s="99"/>
      <c r="F860" s="100"/>
      <c r="G860" s="100"/>
    </row>
    <row r="861" spans="3:7" x14ac:dyDescent="0.2">
      <c r="C861" s="99"/>
      <c r="D861" s="99"/>
      <c r="E861" s="99"/>
      <c r="F861" s="100"/>
      <c r="G861" s="100"/>
    </row>
    <row r="862" spans="3:7" x14ac:dyDescent="0.2">
      <c r="C862" s="99"/>
      <c r="D862" s="99"/>
      <c r="E862" s="99"/>
      <c r="F862" s="100"/>
      <c r="G862" s="100"/>
    </row>
    <row r="863" spans="3:7" x14ac:dyDescent="0.2">
      <c r="C863" s="99"/>
      <c r="D863" s="99"/>
      <c r="E863" s="99"/>
      <c r="F863" s="100"/>
      <c r="G863" s="100"/>
    </row>
    <row r="864" spans="3:7" x14ac:dyDescent="0.2">
      <c r="C864" s="99"/>
      <c r="D864" s="99"/>
      <c r="E864" s="99"/>
      <c r="F864" s="100"/>
      <c r="G864" s="100"/>
    </row>
    <row r="865" spans="3:7" x14ac:dyDescent="0.2">
      <c r="C865" s="99"/>
      <c r="D865" s="99"/>
      <c r="E865" s="99"/>
      <c r="F865" s="100"/>
      <c r="G865" s="100"/>
    </row>
    <row r="866" spans="3:7" x14ac:dyDescent="0.2">
      <c r="C866" s="99"/>
      <c r="D866" s="99"/>
      <c r="E866" s="99"/>
      <c r="F866" s="100"/>
      <c r="G866" s="100"/>
    </row>
    <row r="867" spans="3:7" x14ac:dyDescent="0.2">
      <c r="C867" s="99"/>
      <c r="D867" s="99"/>
      <c r="E867" s="99"/>
      <c r="F867" s="100"/>
      <c r="G867" s="100"/>
    </row>
    <row r="868" spans="3:7" x14ac:dyDescent="0.2">
      <c r="C868" s="99"/>
      <c r="D868" s="99"/>
      <c r="E868" s="99"/>
      <c r="F868" s="100"/>
      <c r="G868" s="100"/>
    </row>
    <row r="869" spans="3:7" x14ac:dyDescent="0.2">
      <c r="C869" s="99"/>
      <c r="D869" s="99"/>
      <c r="E869" s="99"/>
      <c r="F869" s="100"/>
      <c r="G869" s="100"/>
    </row>
    <row r="870" spans="3:7" x14ac:dyDescent="0.2">
      <c r="C870" s="99"/>
      <c r="D870" s="99"/>
      <c r="E870" s="99"/>
      <c r="F870" s="100"/>
      <c r="G870" s="100"/>
    </row>
    <row r="871" spans="3:7" x14ac:dyDescent="0.2">
      <c r="C871" s="99"/>
      <c r="D871" s="99"/>
      <c r="E871" s="99"/>
      <c r="F871" s="100"/>
      <c r="G871" s="100"/>
    </row>
    <row r="872" spans="3:7" x14ac:dyDescent="0.2">
      <c r="C872" s="99"/>
      <c r="D872" s="99"/>
      <c r="E872" s="99"/>
      <c r="F872" s="100"/>
      <c r="G872" s="100"/>
    </row>
    <row r="873" spans="3:7" x14ac:dyDescent="0.2">
      <c r="C873" s="99"/>
      <c r="D873" s="99"/>
      <c r="E873" s="99"/>
      <c r="F873" s="100"/>
      <c r="G873" s="100"/>
    </row>
    <row r="874" spans="3:7" x14ac:dyDescent="0.2">
      <c r="C874" s="99"/>
      <c r="D874" s="99"/>
      <c r="E874" s="99"/>
      <c r="F874" s="100"/>
      <c r="G874" s="100"/>
    </row>
    <row r="875" spans="3:7" x14ac:dyDescent="0.2">
      <c r="C875" s="99"/>
      <c r="D875" s="99"/>
      <c r="E875" s="99"/>
      <c r="F875" s="100"/>
      <c r="G875" s="100"/>
    </row>
    <row r="876" spans="3:7" x14ac:dyDescent="0.2">
      <c r="C876" s="99"/>
      <c r="D876" s="99"/>
      <c r="E876" s="99"/>
      <c r="F876" s="100"/>
      <c r="G876" s="100"/>
    </row>
    <row r="877" spans="3:7" x14ac:dyDescent="0.2">
      <c r="C877" s="99"/>
      <c r="D877" s="99"/>
      <c r="E877" s="99"/>
      <c r="F877" s="100"/>
      <c r="G877" s="100"/>
    </row>
    <row r="878" spans="3:7" x14ac:dyDescent="0.2">
      <c r="C878" s="99"/>
      <c r="D878" s="99"/>
      <c r="E878" s="99"/>
      <c r="F878" s="100"/>
      <c r="G878" s="100"/>
    </row>
    <row r="879" spans="3:7" x14ac:dyDescent="0.2">
      <c r="C879" s="99"/>
      <c r="D879" s="99"/>
      <c r="E879" s="99"/>
      <c r="F879" s="100"/>
      <c r="G879" s="100"/>
    </row>
    <row r="880" spans="3:7" x14ac:dyDescent="0.2">
      <c r="C880" s="99"/>
      <c r="D880" s="99"/>
      <c r="E880" s="99"/>
      <c r="F880" s="100"/>
      <c r="G880" s="100"/>
    </row>
    <row r="881" spans="3:7" x14ac:dyDescent="0.2">
      <c r="C881" s="99"/>
      <c r="D881" s="99"/>
      <c r="E881" s="99"/>
      <c r="F881" s="100"/>
      <c r="G881" s="100"/>
    </row>
    <row r="882" spans="3:7" x14ac:dyDescent="0.2">
      <c r="C882" s="99"/>
      <c r="D882" s="99"/>
      <c r="E882" s="99"/>
      <c r="F882" s="100"/>
      <c r="G882" s="100"/>
    </row>
    <row r="883" spans="3:7" x14ac:dyDescent="0.2">
      <c r="C883" s="99"/>
      <c r="D883" s="99"/>
      <c r="E883" s="99"/>
      <c r="F883" s="100"/>
      <c r="G883" s="100"/>
    </row>
    <row r="884" spans="3:7" x14ac:dyDescent="0.2">
      <c r="C884" s="99"/>
      <c r="D884" s="99"/>
      <c r="E884" s="99"/>
      <c r="F884" s="100"/>
      <c r="G884" s="100"/>
    </row>
    <row r="885" spans="3:7" x14ac:dyDescent="0.2">
      <c r="C885" s="99"/>
      <c r="D885" s="99"/>
      <c r="E885" s="99"/>
      <c r="F885" s="100"/>
      <c r="G885" s="100"/>
    </row>
    <row r="886" spans="3:7" x14ac:dyDescent="0.2">
      <c r="C886" s="99"/>
      <c r="D886" s="99"/>
      <c r="E886" s="99"/>
      <c r="F886" s="100"/>
      <c r="G886" s="100"/>
    </row>
    <row r="887" spans="3:7" x14ac:dyDescent="0.2">
      <c r="C887" s="99"/>
      <c r="D887" s="99"/>
      <c r="E887" s="99"/>
      <c r="F887" s="100"/>
      <c r="G887" s="100"/>
    </row>
    <row r="888" spans="3:7" x14ac:dyDescent="0.2">
      <c r="C888" s="99"/>
      <c r="D888" s="99"/>
      <c r="E888" s="99"/>
      <c r="F888" s="100"/>
      <c r="G888" s="100"/>
    </row>
    <row r="889" spans="3:7" x14ac:dyDescent="0.2">
      <c r="C889" s="99"/>
      <c r="D889" s="99"/>
      <c r="E889" s="99"/>
      <c r="F889" s="100"/>
      <c r="G889" s="100"/>
    </row>
    <row r="890" spans="3:7" x14ac:dyDescent="0.2">
      <c r="C890" s="99"/>
      <c r="D890" s="99"/>
      <c r="E890" s="99"/>
      <c r="F890" s="100"/>
      <c r="G890" s="100"/>
    </row>
    <row r="891" spans="3:7" x14ac:dyDescent="0.2">
      <c r="C891" s="99"/>
      <c r="D891" s="99"/>
      <c r="E891" s="99"/>
      <c r="F891" s="100"/>
      <c r="G891" s="100"/>
    </row>
    <row r="892" spans="3:7" x14ac:dyDescent="0.2">
      <c r="C892" s="99"/>
      <c r="D892" s="99"/>
      <c r="E892" s="99"/>
      <c r="F892" s="100"/>
      <c r="G892" s="100"/>
    </row>
    <row r="893" spans="3:7" x14ac:dyDescent="0.2">
      <c r="C893" s="99"/>
      <c r="D893" s="99"/>
      <c r="E893" s="99"/>
      <c r="F893" s="100"/>
      <c r="G893" s="100"/>
    </row>
    <row r="894" spans="3:7" x14ac:dyDescent="0.2">
      <c r="C894" s="99"/>
      <c r="D894" s="99"/>
      <c r="E894" s="99"/>
      <c r="F894" s="100"/>
      <c r="G894" s="100"/>
    </row>
    <row r="895" spans="3:7" x14ac:dyDescent="0.2">
      <c r="C895" s="99"/>
      <c r="D895" s="99"/>
      <c r="E895" s="99"/>
      <c r="F895" s="100"/>
      <c r="G895" s="100"/>
    </row>
    <row r="896" spans="3:7" x14ac:dyDescent="0.2">
      <c r="C896" s="99"/>
      <c r="D896" s="99"/>
      <c r="E896" s="99"/>
      <c r="F896" s="100"/>
      <c r="G896" s="100"/>
    </row>
    <row r="897" spans="3:7" x14ac:dyDescent="0.2">
      <c r="C897" s="99"/>
      <c r="D897" s="99"/>
      <c r="E897" s="99"/>
      <c r="F897" s="100"/>
      <c r="G897" s="100"/>
    </row>
    <row r="898" spans="3:7" x14ac:dyDescent="0.2">
      <c r="C898" s="99"/>
      <c r="D898" s="99"/>
      <c r="E898" s="99"/>
      <c r="F898" s="100"/>
      <c r="G898" s="100"/>
    </row>
    <row r="899" spans="3:7" x14ac:dyDescent="0.2">
      <c r="C899" s="99"/>
      <c r="D899" s="99"/>
      <c r="E899" s="99"/>
      <c r="F899" s="100"/>
      <c r="G899" s="100"/>
    </row>
    <row r="900" spans="3:7" x14ac:dyDescent="0.2">
      <c r="C900" s="99"/>
      <c r="D900" s="99"/>
      <c r="E900" s="99"/>
      <c r="F900" s="100"/>
      <c r="G900" s="100"/>
    </row>
    <row r="901" spans="3:7" x14ac:dyDescent="0.2">
      <c r="C901" s="99"/>
      <c r="D901" s="99"/>
      <c r="E901" s="99"/>
      <c r="F901" s="100"/>
      <c r="G901" s="100"/>
    </row>
    <row r="902" spans="3:7" x14ac:dyDescent="0.2">
      <c r="C902" s="99"/>
      <c r="D902" s="99"/>
      <c r="E902" s="99"/>
      <c r="F902" s="100"/>
      <c r="G902" s="100"/>
    </row>
    <row r="903" spans="3:7" x14ac:dyDescent="0.2">
      <c r="C903" s="99"/>
      <c r="D903" s="99"/>
      <c r="E903" s="99"/>
      <c r="F903" s="100"/>
      <c r="G903" s="100"/>
    </row>
    <row r="904" spans="3:7" x14ac:dyDescent="0.2">
      <c r="C904" s="99"/>
      <c r="D904" s="99"/>
      <c r="E904" s="99"/>
      <c r="F904" s="100"/>
      <c r="G904" s="100"/>
    </row>
    <row r="905" spans="3:7" x14ac:dyDescent="0.2">
      <c r="C905" s="99"/>
      <c r="D905" s="99"/>
      <c r="E905" s="99"/>
      <c r="F905" s="100"/>
      <c r="G905" s="100"/>
    </row>
    <row r="906" spans="3:7" x14ac:dyDescent="0.2">
      <c r="C906" s="99"/>
      <c r="D906" s="99"/>
      <c r="E906" s="99"/>
      <c r="F906" s="100"/>
      <c r="G906" s="100"/>
    </row>
    <row r="907" spans="3:7" x14ac:dyDescent="0.2">
      <c r="C907" s="99"/>
      <c r="D907" s="99"/>
      <c r="E907" s="99"/>
      <c r="F907" s="100"/>
      <c r="G907" s="100"/>
    </row>
    <row r="908" spans="3:7" x14ac:dyDescent="0.2">
      <c r="C908" s="99"/>
      <c r="D908" s="99"/>
      <c r="E908" s="99"/>
      <c r="F908" s="100"/>
      <c r="G908" s="100"/>
    </row>
    <row r="909" spans="3:7" x14ac:dyDescent="0.2">
      <c r="C909" s="99"/>
      <c r="D909" s="99"/>
      <c r="E909" s="99"/>
      <c r="F909" s="100"/>
      <c r="G909" s="100"/>
    </row>
    <row r="910" spans="3:7" x14ac:dyDescent="0.2">
      <c r="C910" s="99"/>
      <c r="D910" s="99"/>
      <c r="E910" s="99"/>
      <c r="F910" s="100"/>
      <c r="G910" s="100"/>
    </row>
    <row r="911" spans="3:7" x14ac:dyDescent="0.2">
      <c r="C911" s="99"/>
      <c r="D911" s="99"/>
      <c r="E911" s="99"/>
      <c r="F911" s="100"/>
      <c r="G911" s="100"/>
    </row>
    <row r="912" spans="3:7" x14ac:dyDescent="0.2">
      <c r="C912" s="99"/>
      <c r="D912" s="99"/>
      <c r="E912" s="99"/>
      <c r="F912" s="100"/>
      <c r="G912" s="100"/>
    </row>
    <row r="913" spans="3:7" x14ac:dyDescent="0.2">
      <c r="C913" s="99"/>
      <c r="D913" s="99"/>
      <c r="E913" s="99"/>
      <c r="F913" s="100"/>
      <c r="G913" s="100"/>
    </row>
    <row r="914" spans="3:7" x14ac:dyDescent="0.2">
      <c r="C914" s="99"/>
      <c r="D914" s="99"/>
      <c r="E914" s="99"/>
      <c r="F914" s="100"/>
      <c r="G914" s="100"/>
    </row>
    <row r="915" spans="3:7" x14ac:dyDescent="0.2">
      <c r="C915" s="99"/>
      <c r="D915" s="99"/>
      <c r="E915" s="99"/>
      <c r="F915" s="100"/>
      <c r="G915" s="100"/>
    </row>
    <row r="916" spans="3:7" x14ac:dyDescent="0.2">
      <c r="C916" s="99"/>
      <c r="D916" s="99"/>
      <c r="E916" s="99"/>
      <c r="F916" s="100"/>
      <c r="G916" s="100"/>
    </row>
    <row r="917" spans="3:7" x14ac:dyDescent="0.2">
      <c r="C917" s="99"/>
      <c r="D917" s="99"/>
      <c r="E917" s="99"/>
      <c r="F917" s="100"/>
      <c r="G917" s="100"/>
    </row>
    <row r="918" spans="3:7" x14ac:dyDescent="0.2">
      <c r="C918" s="99"/>
      <c r="D918" s="99"/>
      <c r="E918" s="99"/>
      <c r="F918" s="100"/>
      <c r="G918" s="100"/>
    </row>
    <row r="919" spans="3:7" x14ac:dyDescent="0.2">
      <c r="C919" s="99"/>
      <c r="D919" s="99"/>
      <c r="E919" s="99"/>
      <c r="F919" s="100"/>
      <c r="G919" s="100"/>
    </row>
    <row r="920" spans="3:7" x14ac:dyDescent="0.2">
      <c r="C920" s="99"/>
      <c r="D920" s="99"/>
      <c r="E920" s="99"/>
      <c r="F920" s="100"/>
      <c r="G920" s="100"/>
    </row>
    <row r="921" spans="3:7" x14ac:dyDescent="0.2">
      <c r="C921" s="99"/>
      <c r="D921" s="99"/>
      <c r="E921" s="99"/>
      <c r="F921" s="100"/>
      <c r="G921" s="100"/>
    </row>
    <row r="922" spans="3:7" x14ac:dyDescent="0.2">
      <c r="C922" s="99"/>
      <c r="D922" s="99"/>
      <c r="E922" s="99"/>
      <c r="F922" s="100"/>
      <c r="G922" s="100"/>
    </row>
    <row r="923" spans="3:7" x14ac:dyDescent="0.2">
      <c r="C923" s="99"/>
      <c r="D923" s="99"/>
      <c r="E923" s="99"/>
      <c r="F923" s="100"/>
      <c r="G923" s="100"/>
    </row>
    <row r="924" spans="3:7" x14ac:dyDescent="0.2">
      <c r="C924" s="99"/>
      <c r="D924" s="99"/>
      <c r="E924" s="99"/>
      <c r="F924" s="100"/>
      <c r="G924" s="100"/>
    </row>
    <row r="925" spans="3:7" x14ac:dyDescent="0.2">
      <c r="C925" s="99"/>
      <c r="D925" s="99"/>
      <c r="E925" s="99"/>
      <c r="F925" s="100"/>
      <c r="G925" s="100"/>
    </row>
    <row r="926" spans="3:7" x14ac:dyDescent="0.2">
      <c r="C926" s="99"/>
      <c r="D926" s="99"/>
      <c r="E926" s="99"/>
      <c r="F926" s="100"/>
      <c r="G926" s="100"/>
    </row>
    <row r="927" spans="3:7" x14ac:dyDescent="0.2">
      <c r="C927" s="99"/>
      <c r="D927" s="99"/>
      <c r="E927" s="99"/>
      <c r="F927" s="100"/>
      <c r="G927" s="100"/>
    </row>
    <row r="928" spans="3:7" x14ac:dyDescent="0.2">
      <c r="C928" s="99"/>
      <c r="D928" s="99"/>
      <c r="E928" s="99"/>
      <c r="F928" s="100"/>
      <c r="G928" s="100"/>
    </row>
    <row r="929" spans="3:7" x14ac:dyDescent="0.2">
      <c r="C929" s="99"/>
      <c r="D929" s="99"/>
      <c r="E929" s="99"/>
      <c r="F929" s="100"/>
      <c r="G929" s="100"/>
    </row>
    <row r="930" spans="3:7" x14ac:dyDescent="0.2">
      <c r="C930" s="99"/>
      <c r="D930" s="99"/>
      <c r="E930" s="99"/>
      <c r="F930" s="100"/>
      <c r="G930" s="100"/>
    </row>
    <row r="931" spans="3:7" x14ac:dyDescent="0.2">
      <c r="C931" s="99"/>
      <c r="D931" s="99"/>
      <c r="E931" s="99"/>
      <c r="F931" s="100"/>
      <c r="G931" s="100"/>
    </row>
    <row r="932" spans="3:7" x14ac:dyDescent="0.2">
      <c r="C932" s="99"/>
      <c r="D932" s="99"/>
      <c r="E932" s="99"/>
      <c r="F932" s="100"/>
      <c r="G932" s="100"/>
    </row>
    <row r="933" spans="3:7" x14ac:dyDescent="0.2">
      <c r="C933" s="99"/>
      <c r="D933" s="99"/>
      <c r="E933" s="99"/>
      <c r="F933" s="100"/>
      <c r="G933" s="100"/>
    </row>
    <row r="934" spans="3:7" x14ac:dyDescent="0.2">
      <c r="C934" s="99"/>
      <c r="D934" s="99"/>
      <c r="E934" s="99"/>
      <c r="F934" s="100"/>
      <c r="G934" s="100"/>
    </row>
    <row r="935" spans="3:7" x14ac:dyDescent="0.2">
      <c r="C935" s="99"/>
      <c r="D935" s="99"/>
      <c r="E935" s="99"/>
      <c r="F935" s="100"/>
      <c r="G935" s="100"/>
    </row>
    <row r="936" spans="3:7" x14ac:dyDescent="0.2">
      <c r="C936" s="99"/>
      <c r="D936" s="99"/>
      <c r="E936" s="99"/>
      <c r="F936" s="100"/>
      <c r="G936" s="100"/>
    </row>
    <row r="937" spans="3:7" x14ac:dyDescent="0.2">
      <c r="C937" s="99"/>
      <c r="D937" s="99"/>
      <c r="E937" s="99"/>
      <c r="F937" s="100"/>
      <c r="G937" s="100"/>
    </row>
    <row r="938" spans="3:7" x14ac:dyDescent="0.2">
      <c r="C938" s="99"/>
      <c r="D938" s="99"/>
      <c r="E938" s="99"/>
      <c r="F938" s="100"/>
      <c r="G938" s="100"/>
    </row>
    <row r="939" spans="3:7" x14ac:dyDescent="0.2">
      <c r="C939" s="99"/>
      <c r="D939" s="99"/>
      <c r="E939" s="99"/>
      <c r="F939" s="100"/>
      <c r="G939" s="100"/>
    </row>
    <row r="940" spans="3:7" x14ac:dyDescent="0.2">
      <c r="C940" s="99"/>
      <c r="D940" s="99"/>
      <c r="E940" s="99"/>
      <c r="F940" s="100"/>
      <c r="G940" s="100"/>
    </row>
    <row r="941" spans="3:7" x14ac:dyDescent="0.2">
      <c r="C941" s="99"/>
      <c r="D941" s="99"/>
      <c r="E941" s="99"/>
      <c r="F941" s="100"/>
      <c r="G941" s="100"/>
    </row>
    <row r="942" spans="3:7" x14ac:dyDescent="0.2">
      <c r="C942" s="99"/>
      <c r="D942" s="99"/>
      <c r="E942" s="99"/>
      <c r="F942" s="100"/>
      <c r="G942" s="100"/>
    </row>
    <row r="943" spans="3:7" x14ac:dyDescent="0.2">
      <c r="C943" s="99"/>
      <c r="D943" s="99"/>
      <c r="E943" s="99"/>
      <c r="F943" s="100"/>
      <c r="G943" s="100"/>
    </row>
    <row r="944" spans="3:7" x14ac:dyDescent="0.2">
      <c r="C944" s="99"/>
      <c r="D944" s="99"/>
      <c r="E944" s="99"/>
      <c r="F944" s="100"/>
      <c r="G944" s="100"/>
    </row>
    <row r="945" spans="3:7" x14ac:dyDescent="0.2">
      <c r="C945" s="99"/>
      <c r="D945" s="99"/>
      <c r="E945" s="99"/>
      <c r="F945" s="100"/>
      <c r="G945" s="100"/>
    </row>
  </sheetData>
  <mergeCells count="2">
    <mergeCell ref="B2:H2"/>
    <mergeCell ref="M5:N5"/>
  </mergeCells>
  <pageMargins left="0.25" right="0.25" top="0.75" bottom="1" header="0.5" footer="0.5"/>
  <pageSetup scale="77" orientation="landscape" r:id="rId1"/>
  <headerFooter alignWithMargins="0">
    <oddFooter>Page &amp;P</oddFooter>
  </headerFooter>
  <rowBreaks count="2" manualBreakCount="2">
    <brk id="554" max="16383" man="1"/>
    <brk id="5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2CA7-5797-4D2A-8258-C6FB445700E8}">
  <sheetPr transitionEvaluation="1" codeName="Sheet4"/>
  <dimension ref="A1:R83"/>
  <sheetViews>
    <sheetView defaultGridColor="0" colorId="22" workbookViewId="0">
      <pane xSplit="1" ySplit="3" topLeftCell="B43" activePane="bottomRight" state="frozenSplit"/>
      <selection activeCell="M146" sqref="M146"/>
      <selection pane="topRight" activeCell="M146" sqref="M146"/>
      <selection pane="bottomLeft" activeCell="M146" sqref="M146"/>
      <selection pane="bottomRight" sqref="A1:E83"/>
    </sheetView>
  </sheetViews>
  <sheetFormatPr defaultColWidth="14.85546875" defaultRowHeight="12.75" x14ac:dyDescent="0.2"/>
  <cols>
    <col min="1" max="1" width="14.85546875" style="16" customWidth="1"/>
    <col min="2" max="16" width="19.42578125" style="106" customWidth="1"/>
    <col min="17" max="16384" width="14.85546875" style="106"/>
  </cols>
  <sheetData>
    <row r="1" spans="1:8" x14ac:dyDescent="0.2">
      <c r="A1" s="104"/>
      <c r="B1" s="10" t="s">
        <v>37</v>
      </c>
      <c r="C1" s="105"/>
      <c r="D1" s="105"/>
      <c r="E1" s="105"/>
    </row>
    <row r="3" spans="1:8" s="114" customFormat="1" ht="37.5" customHeight="1" x14ac:dyDescent="0.25">
      <c r="A3" s="107" t="s">
        <v>38</v>
      </c>
      <c r="B3" s="108" t="s">
        <v>23</v>
      </c>
      <c r="C3" s="109" t="s">
        <v>24</v>
      </c>
      <c r="D3" s="109" t="s">
        <v>25</v>
      </c>
      <c r="E3" s="110" t="s">
        <v>26</v>
      </c>
      <c r="F3" s="111"/>
      <c r="G3" s="112"/>
      <c r="H3" s="113"/>
    </row>
    <row r="4" spans="1:8" x14ac:dyDescent="0.2">
      <c r="A4" s="115">
        <v>1971</v>
      </c>
      <c r="C4" s="116">
        <v>206.5</v>
      </c>
      <c r="D4" s="116">
        <v>203.5</v>
      </c>
      <c r="E4" s="116"/>
    </row>
    <row r="5" spans="1:8" x14ac:dyDescent="0.2">
      <c r="A5" s="115">
        <v>1972</v>
      </c>
      <c r="C5" s="116">
        <v>208.9</v>
      </c>
      <c r="D5" s="116">
        <v>206.3</v>
      </c>
      <c r="E5" s="116"/>
    </row>
    <row r="6" spans="1:8" x14ac:dyDescent="0.2">
      <c r="A6" s="115">
        <v>1973</v>
      </c>
      <c r="C6" s="116">
        <v>211</v>
      </c>
      <c r="D6" s="116">
        <v>208.6</v>
      </c>
      <c r="E6" s="116"/>
    </row>
    <row r="7" spans="1:8" x14ac:dyDescent="0.2">
      <c r="A7" s="115">
        <v>1974</v>
      </c>
      <c r="C7" s="116">
        <v>212.9</v>
      </c>
      <c r="D7" s="116">
        <v>210.7</v>
      </c>
      <c r="E7" s="116"/>
    </row>
    <row r="8" spans="1:8" x14ac:dyDescent="0.2">
      <c r="A8" s="115">
        <v>1975</v>
      </c>
      <c r="C8" s="116">
        <v>214.9</v>
      </c>
      <c r="D8" s="116">
        <v>212.7</v>
      </c>
      <c r="E8" s="116"/>
    </row>
    <row r="9" spans="1:8" x14ac:dyDescent="0.2">
      <c r="A9" s="115">
        <v>1976</v>
      </c>
      <c r="C9" s="116">
        <v>217.1</v>
      </c>
      <c r="D9" s="116">
        <v>215</v>
      </c>
      <c r="E9" s="116"/>
    </row>
    <row r="10" spans="1:8" x14ac:dyDescent="0.2">
      <c r="A10" s="115">
        <v>1977</v>
      </c>
      <c r="C10" s="116">
        <v>219.2</v>
      </c>
      <c r="D10" s="116">
        <v>217</v>
      </c>
      <c r="E10" s="116"/>
    </row>
    <row r="11" spans="1:8" x14ac:dyDescent="0.2">
      <c r="A11" s="115">
        <v>1978</v>
      </c>
      <c r="C11" s="116">
        <v>221.5</v>
      </c>
      <c r="D11" s="116">
        <v>219.4</v>
      </c>
      <c r="E11" s="116"/>
    </row>
    <row r="12" spans="1:8" x14ac:dyDescent="0.2">
      <c r="A12" s="115">
        <v>1979</v>
      </c>
      <c r="C12" s="116">
        <v>223.9</v>
      </c>
      <c r="D12" s="116">
        <v>221.8</v>
      </c>
      <c r="E12" s="116"/>
    </row>
    <row r="13" spans="1:8" x14ac:dyDescent="0.2">
      <c r="A13" s="115">
        <v>1980</v>
      </c>
      <c r="C13" s="116">
        <v>226.4</v>
      </c>
      <c r="D13" s="116">
        <v>224.4</v>
      </c>
      <c r="E13" s="116"/>
    </row>
    <row r="14" spans="1:8" x14ac:dyDescent="0.2">
      <c r="A14" s="115">
        <v>1981</v>
      </c>
      <c r="B14" s="116">
        <v>228.446</v>
      </c>
      <c r="C14" s="116">
        <v>229.00399999999999</v>
      </c>
      <c r="D14" s="116">
        <v>226.821</v>
      </c>
      <c r="E14" s="116"/>
    </row>
    <row r="15" spans="1:8" x14ac:dyDescent="0.2">
      <c r="A15" s="115">
        <v>1982</v>
      </c>
      <c r="B15" s="116">
        <v>230.64500000000001</v>
      </c>
      <c r="C15" s="116">
        <v>231.23500000000001</v>
      </c>
      <c r="D15" s="116">
        <v>229</v>
      </c>
      <c r="E15" s="116"/>
    </row>
    <row r="16" spans="1:8" x14ac:dyDescent="0.2">
      <c r="A16" s="115">
        <v>1983</v>
      </c>
      <c r="B16" s="116">
        <v>232.803</v>
      </c>
      <c r="C16" s="116">
        <v>233.398</v>
      </c>
      <c r="D16" s="116">
        <v>231.13800000000001</v>
      </c>
      <c r="E16" s="116"/>
    </row>
    <row r="17" spans="1:18" x14ac:dyDescent="0.2">
      <c r="A17" s="115">
        <v>1984</v>
      </c>
      <c r="B17" s="116">
        <v>234.86799999999999</v>
      </c>
      <c r="C17" s="116">
        <v>235.45599999999999</v>
      </c>
      <c r="D17" s="116">
        <v>233.18799999999999</v>
      </c>
      <c r="E17" s="116"/>
    </row>
    <row r="18" spans="1:18" x14ac:dyDescent="0.2">
      <c r="A18" s="115">
        <v>1985</v>
      </c>
      <c r="B18" s="116">
        <v>236.93799999999999</v>
      </c>
      <c r="C18" s="116">
        <v>237.535</v>
      </c>
      <c r="D18" s="116">
        <v>235.255</v>
      </c>
      <c r="E18" s="116"/>
    </row>
    <row r="19" spans="1:18" x14ac:dyDescent="0.2">
      <c r="A19" s="115">
        <v>1986</v>
      </c>
      <c r="B19" s="116">
        <v>239.10900000000001</v>
      </c>
      <c r="C19" s="116">
        <v>239.71299999999999</v>
      </c>
      <c r="D19" s="116">
        <v>237.41</v>
      </c>
      <c r="E19" s="116"/>
    </row>
    <row r="20" spans="1:18" x14ac:dyDescent="0.2">
      <c r="A20" s="115">
        <v>1987</v>
      </c>
      <c r="B20" s="116">
        <v>241.267</v>
      </c>
      <c r="C20" s="116">
        <v>241.857</v>
      </c>
      <c r="D20" s="116">
        <v>239.52500000000001</v>
      </c>
      <c r="E20" s="116"/>
    </row>
    <row r="21" spans="1:18" x14ac:dyDescent="0.2">
      <c r="A21" s="115">
        <v>1988</v>
      </c>
      <c r="B21" s="116">
        <v>243.46199999999999</v>
      </c>
      <c r="C21" s="116">
        <v>244.05600000000001</v>
      </c>
      <c r="D21" s="116">
        <v>241.732</v>
      </c>
      <c r="E21" s="116"/>
    </row>
    <row r="22" spans="1:18" x14ac:dyDescent="0.2">
      <c r="A22" s="115">
        <v>1989</v>
      </c>
      <c r="B22" s="116">
        <v>245.70500000000001</v>
      </c>
      <c r="C22" s="116">
        <v>246.30099999999999</v>
      </c>
      <c r="D22" s="116">
        <v>244.02199999999999</v>
      </c>
      <c r="E22" s="116"/>
    </row>
    <row r="23" spans="1:18" x14ac:dyDescent="0.2">
      <c r="A23" s="115">
        <v>1990</v>
      </c>
      <c r="B23" s="116">
        <v>248.143</v>
      </c>
      <c r="C23" s="116">
        <v>248.74299999999999</v>
      </c>
      <c r="D23" s="116">
        <v>246.464</v>
      </c>
      <c r="E23" s="116"/>
      <c r="Q23" s="106">
        <v>248743</v>
      </c>
      <c r="R23" s="106">
        <f t="shared" ref="R23:R35" si="0">Q23/1000</f>
        <v>248.74299999999999</v>
      </c>
    </row>
    <row r="24" spans="1:18" x14ac:dyDescent="0.2">
      <c r="A24" s="115">
        <v>1991</v>
      </c>
      <c r="B24" s="116">
        <v>250.71799999999999</v>
      </c>
      <c r="C24" s="116">
        <v>252.012</v>
      </c>
      <c r="D24" s="116">
        <v>249.26599999999999</v>
      </c>
      <c r="E24" s="116">
        <v>245.89500000000001</v>
      </c>
      <c r="Q24" s="106">
        <v>251978</v>
      </c>
      <c r="R24" s="106">
        <f t="shared" si="0"/>
        <v>251.97800000000001</v>
      </c>
    </row>
    <row r="25" spans="1:18" x14ac:dyDescent="0.2">
      <c r="A25" s="115">
        <v>1992</v>
      </c>
      <c r="B25" s="116">
        <v>252.62</v>
      </c>
      <c r="C25" s="116">
        <v>255.33099999999999</v>
      </c>
      <c r="D25" s="116">
        <v>252.02799999999999</v>
      </c>
      <c r="E25" s="116">
        <v>248.61199999999999</v>
      </c>
      <c r="Q25" s="106">
        <v>255076</v>
      </c>
      <c r="R25" s="106">
        <f t="shared" si="0"/>
        <v>255.07599999999999</v>
      </c>
    </row>
    <row r="26" spans="1:18" x14ac:dyDescent="0.2">
      <c r="A26" s="115">
        <v>1993</v>
      </c>
      <c r="B26" s="116">
        <v>256.51600000000002</v>
      </c>
      <c r="C26" s="116">
        <v>258.79899999999998</v>
      </c>
      <c r="D26" s="116">
        <v>255.01400000000001</v>
      </c>
      <c r="E26" s="116">
        <v>251.55</v>
      </c>
      <c r="Q26" s="106">
        <v>258549</v>
      </c>
      <c r="R26" s="106">
        <f t="shared" si="0"/>
        <v>258.54899999999998</v>
      </c>
    </row>
    <row r="27" spans="1:18" x14ac:dyDescent="0.2">
      <c r="A27" s="115">
        <v>1994</v>
      </c>
      <c r="B27" s="116">
        <v>259.13099999999997</v>
      </c>
      <c r="C27" s="116">
        <v>262.02100000000002</v>
      </c>
      <c r="D27" s="116">
        <v>257.69799999999998</v>
      </c>
      <c r="E27" s="116">
        <v>254.197</v>
      </c>
      <c r="Q27" s="106">
        <v>261783</v>
      </c>
      <c r="R27" s="106">
        <f t="shared" si="0"/>
        <v>261.78300000000002</v>
      </c>
    </row>
    <row r="28" spans="1:18" x14ac:dyDescent="0.2">
      <c r="A28" s="115">
        <v>1995</v>
      </c>
      <c r="B28" s="116">
        <v>261.61500000000001</v>
      </c>
      <c r="C28" s="116">
        <v>265.15699999999998</v>
      </c>
      <c r="D28" s="116">
        <v>260.24900000000002</v>
      </c>
      <c r="E28" s="116">
        <v>256.702</v>
      </c>
      <c r="Q28" s="106">
        <v>264931</v>
      </c>
      <c r="R28" s="106">
        <f t="shared" si="0"/>
        <v>264.93099999999998</v>
      </c>
    </row>
    <row r="29" spans="1:18" x14ac:dyDescent="0.2">
      <c r="A29" s="115">
        <v>1996</v>
      </c>
      <c r="B29" s="116">
        <v>264.06099999999998</v>
      </c>
      <c r="C29" s="116">
        <v>268.25799999999998</v>
      </c>
      <c r="D29" s="116">
        <v>262.75299999999999</v>
      </c>
      <c r="E29" s="116">
        <v>259.15100000000001</v>
      </c>
      <c r="Q29" s="106">
        <v>268032</v>
      </c>
      <c r="R29" s="106">
        <f t="shared" si="0"/>
        <v>268.03199999999998</v>
      </c>
    </row>
    <row r="30" spans="1:18" x14ac:dyDescent="0.2">
      <c r="A30" s="115">
        <v>1997</v>
      </c>
      <c r="B30" s="116">
        <v>266.57400000000001</v>
      </c>
      <c r="C30" s="116">
        <v>271.47199999999998</v>
      </c>
      <c r="D30" s="116">
        <v>265.31</v>
      </c>
      <c r="E30" s="116">
        <v>261.65499999999997</v>
      </c>
      <c r="Q30" s="106">
        <v>271274</v>
      </c>
      <c r="R30" s="106">
        <f t="shared" si="0"/>
        <v>271.274</v>
      </c>
    </row>
    <row r="31" spans="1:18" x14ac:dyDescent="0.2">
      <c r="A31" s="115">
        <v>1998</v>
      </c>
      <c r="B31" s="116">
        <v>269.11799999999999</v>
      </c>
      <c r="C31" s="116">
        <v>274.73200000000003</v>
      </c>
      <c r="D31" s="116">
        <v>267.88499999999999</v>
      </c>
      <c r="E31" s="116">
        <v>264.17500000000001</v>
      </c>
      <c r="Q31" s="106">
        <v>274517</v>
      </c>
      <c r="R31" s="106">
        <f t="shared" si="0"/>
        <v>274.517</v>
      </c>
    </row>
    <row r="32" spans="1:18" x14ac:dyDescent="0.2">
      <c r="A32" s="115">
        <v>1999</v>
      </c>
      <c r="B32" s="116">
        <v>271.584</v>
      </c>
      <c r="C32" s="116">
        <v>277.89100000000002</v>
      </c>
      <c r="D32" s="116">
        <v>270.38499999999999</v>
      </c>
      <c r="E32" s="116">
        <v>266.62099999999998</v>
      </c>
      <c r="Q32" s="106">
        <v>277694</v>
      </c>
      <c r="R32" s="106">
        <f t="shared" si="0"/>
        <v>277.69400000000002</v>
      </c>
    </row>
    <row r="33" spans="1:18" x14ac:dyDescent="0.2">
      <c r="A33" s="115">
        <v>2000</v>
      </c>
      <c r="B33" s="116">
        <v>281.42460199999999</v>
      </c>
      <c r="C33" s="116">
        <v>281.08300000000003</v>
      </c>
      <c r="D33" s="116">
        <v>280.20092200000005</v>
      </c>
      <c r="E33" s="116">
        <v>276.16248999999999</v>
      </c>
      <c r="Q33" s="106">
        <v>280963</v>
      </c>
      <c r="R33" s="106">
        <f t="shared" si="0"/>
        <v>280.96300000000002</v>
      </c>
    </row>
    <row r="34" spans="1:18" x14ac:dyDescent="0.2">
      <c r="A34" s="115">
        <v>2001</v>
      </c>
      <c r="B34" s="116">
        <v>283.71184099999999</v>
      </c>
      <c r="C34" s="116">
        <v>283.95999999999998</v>
      </c>
      <c r="D34" s="116">
        <v>282.46331800000002</v>
      </c>
      <c r="E34" s="116">
        <v>278.41243300000002</v>
      </c>
      <c r="Q34" s="106">
        <v>284332</v>
      </c>
      <c r="R34" s="106">
        <f t="shared" si="0"/>
        <v>284.33199999999999</v>
      </c>
    </row>
    <row r="35" spans="1:18" x14ac:dyDescent="0.2">
      <c r="A35" s="115">
        <v>2002</v>
      </c>
      <c r="B35" s="116">
        <v>286.48930000000001</v>
      </c>
      <c r="C35" s="116">
        <v>286.73899999999998</v>
      </c>
      <c r="D35" s="116">
        <v>285.26269100000002</v>
      </c>
      <c r="E35" s="116">
        <v>281.190271</v>
      </c>
      <c r="Q35" s="106">
        <v>287798</v>
      </c>
      <c r="R35" s="106">
        <f t="shared" si="0"/>
        <v>287.798</v>
      </c>
    </row>
    <row r="36" spans="1:18" x14ac:dyDescent="0.2">
      <c r="A36" s="115">
        <v>2003</v>
      </c>
      <c r="B36" s="116">
        <v>289.201322</v>
      </c>
      <c r="C36" s="116">
        <v>289.41199999999998</v>
      </c>
      <c r="D36" s="116">
        <v>287.95984499999997</v>
      </c>
      <c r="E36" s="116">
        <v>283.85999599999997</v>
      </c>
    </row>
    <row r="37" spans="1:18" x14ac:dyDescent="0.2">
      <c r="A37" s="115">
        <v>2004</v>
      </c>
      <c r="B37" s="116">
        <v>291.78630400000003</v>
      </c>
      <c r="C37" s="116">
        <v>292.04599999999999</v>
      </c>
      <c r="D37" s="116">
        <v>290.50364399999995</v>
      </c>
      <c r="E37" s="116">
        <v>286.37555300000002</v>
      </c>
    </row>
    <row r="38" spans="1:18" x14ac:dyDescent="0.2">
      <c r="A38" s="115">
        <v>2005</v>
      </c>
      <c r="B38" s="116">
        <v>294.473116</v>
      </c>
      <c r="C38" s="116">
        <v>294.76799999999997</v>
      </c>
      <c r="D38" s="116">
        <v>293.23247800000001</v>
      </c>
      <c r="E38" s="116">
        <v>289.08794499999999</v>
      </c>
    </row>
    <row r="39" spans="1:18" x14ac:dyDescent="0.2">
      <c r="A39" s="115">
        <v>2006</v>
      </c>
      <c r="B39" s="116">
        <v>297.21340100000003</v>
      </c>
      <c r="C39" s="116">
        <v>297.52600000000001</v>
      </c>
      <c r="D39" s="116">
        <v>296.048518</v>
      </c>
      <c r="E39" s="116">
        <v>291.88168199999996</v>
      </c>
    </row>
    <row r="40" spans="1:18" x14ac:dyDescent="0.2">
      <c r="A40" s="115">
        <v>2007</v>
      </c>
      <c r="B40" s="116">
        <v>300.17530900000003</v>
      </c>
      <c r="C40" s="116">
        <v>300.39800000000002</v>
      </c>
      <c r="D40" s="116">
        <v>299.00252599999999</v>
      </c>
      <c r="E40" s="116">
        <v>294.80580500000002</v>
      </c>
    </row>
    <row r="41" spans="1:18" x14ac:dyDescent="0.2">
      <c r="A41" s="115">
        <v>2008</v>
      </c>
      <c r="B41" s="116">
        <v>303.08835800000003</v>
      </c>
      <c r="C41" s="116">
        <v>303.27999999999997</v>
      </c>
      <c r="D41" s="116">
        <v>301.93447100000003</v>
      </c>
      <c r="E41" s="116">
        <v>297.72175500000003</v>
      </c>
    </row>
    <row r="42" spans="1:18" x14ac:dyDescent="0.2">
      <c r="A42" s="115">
        <v>2009</v>
      </c>
      <c r="B42" s="116">
        <v>305.79422700000003</v>
      </c>
      <c r="C42" s="116">
        <v>306.03500000000003</v>
      </c>
      <c r="D42" s="116">
        <v>304.58386099999996</v>
      </c>
      <c r="E42" s="116">
        <v>300.36874999999998</v>
      </c>
    </row>
    <row r="43" spans="1:18" x14ac:dyDescent="0.2">
      <c r="A43" s="115">
        <v>2010</v>
      </c>
      <c r="B43" s="116">
        <v>308.40040799999997</v>
      </c>
      <c r="C43" s="116">
        <v>308.70600000000002</v>
      </c>
      <c r="D43" s="116">
        <v>307.175791</v>
      </c>
      <c r="E43" s="116">
        <v>302.96420000000001</v>
      </c>
    </row>
    <row r="44" spans="1:18" x14ac:dyDescent="0.2">
      <c r="A44" s="115">
        <v>2011</v>
      </c>
      <c r="B44" s="116">
        <v>310.53892300000001</v>
      </c>
      <c r="C44" s="116">
        <v>310.94696199999998</v>
      </c>
      <c r="D44" s="116">
        <v>309.321437</v>
      </c>
      <c r="E44" s="116">
        <v>305.32304999999997</v>
      </c>
    </row>
    <row r="45" spans="1:18" x14ac:dyDescent="0.2">
      <c r="A45" s="115">
        <v>2012</v>
      </c>
      <c r="B45" s="116">
        <v>312.78676100000001</v>
      </c>
      <c r="C45" s="116">
        <v>313.14999699999998</v>
      </c>
      <c r="D45" s="116">
        <v>311.55143099999998</v>
      </c>
      <c r="E45" s="116">
        <v>307.56184000000002</v>
      </c>
    </row>
    <row r="46" spans="1:18" x14ac:dyDescent="0.2">
      <c r="A46" s="115">
        <v>2013</v>
      </c>
      <c r="B46" s="116">
        <v>315.03586899999999</v>
      </c>
      <c r="C46" s="116">
        <v>315.33597600000002</v>
      </c>
      <c r="D46" s="116">
        <v>313.791267</v>
      </c>
      <c r="E46" s="116">
        <v>309.82554700000003</v>
      </c>
    </row>
    <row r="47" spans="1:18" x14ac:dyDescent="0.2">
      <c r="A47" s="115">
        <v>2014</v>
      </c>
      <c r="B47" s="116">
        <v>317.243472</v>
      </c>
      <c r="C47" s="116">
        <v>317.519206</v>
      </c>
      <c r="D47" s="116">
        <v>316.00338900000003</v>
      </c>
      <c r="E47" s="116">
        <v>312.05117700000005</v>
      </c>
    </row>
    <row r="48" spans="1:18" x14ac:dyDescent="0.2">
      <c r="A48" s="115">
        <v>2015</v>
      </c>
      <c r="B48" s="116">
        <v>319.59495500000003</v>
      </c>
      <c r="C48" s="116">
        <v>319.83219000000003</v>
      </c>
      <c r="D48" s="116">
        <v>318.37779599999999</v>
      </c>
      <c r="E48" s="116">
        <v>314.43709100000001</v>
      </c>
    </row>
    <row r="49" spans="1:5" x14ac:dyDescent="0.2">
      <c r="A49" s="115">
        <v>2016</v>
      </c>
      <c r="B49" s="116">
        <v>321.86409499999996</v>
      </c>
      <c r="C49" s="116">
        <v>322.11409399999997</v>
      </c>
      <c r="D49" s="116">
        <v>320.689908</v>
      </c>
      <c r="E49" s="116">
        <v>316.77824200000003</v>
      </c>
    </row>
    <row r="50" spans="1:5" x14ac:dyDescent="0.2">
      <c r="A50" s="115">
        <v>2017</v>
      </c>
      <c r="B50" s="116">
        <v>324.07609300000001</v>
      </c>
      <c r="C50" s="116">
        <v>324.29674599999998</v>
      </c>
      <c r="D50" s="116">
        <v>322.89134200000001</v>
      </c>
      <c r="E50" s="116">
        <v>319.00185600000003</v>
      </c>
    </row>
    <row r="51" spans="1:5" x14ac:dyDescent="0.2">
      <c r="A51" s="115">
        <v>2018</v>
      </c>
      <c r="B51" s="116">
        <v>325.92723599999999</v>
      </c>
      <c r="C51" s="116">
        <v>326.16326299999997</v>
      </c>
      <c r="D51" s="116">
        <v>324.74127399999998</v>
      </c>
      <c r="E51" s="116">
        <v>320.86295100000001</v>
      </c>
    </row>
    <row r="52" spans="1:5" x14ac:dyDescent="0.2">
      <c r="A52" s="115">
        <v>2019</v>
      </c>
      <c r="B52" s="116">
        <v>327.54006599999997</v>
      </c>
      <c r="C52" s="116">
        <v>327.77654100000001</v>
      </c>
      <c r="D52" s="116">
        <v>326.35314500000004</v>
      </c>
      <c r="E52" s="116">
        <v>322.483588</v>
      </c>
    </row>
    <row r="53" spans="1:5" x14ac:dyDescent="0.2">
      <c r="A53" s="115">
        <v>2020</v>
      </c>
      <c r="B53" s="116">
        <v>329.13508399999995</v>
      </c>
      <c r="C53" s="116">
        <v>329.37155899999999</v>
      </c>
      <c r="D53" s="116">
        <v>327.94816300000002</v>
      </c>
      <c r="E53" s="116">
        <v>324.08225799999997</v>
      </c>
    </row>
    <row r="54" spans="1:5" x14ac:dyDescent="0.2">
      <c r="A54" s="115">
        <v>2021</v>
      </c>
      <c r="B54" s="116">
        <v>331.84501</v>
      </c>
      <c r="C54" s="116">
        <v>332.09034100000002</v>
      </c>
      <c r="D54" s="116">
        <v>330.71880900000002</v>
      </c>
      <c r="E54" s="116">
        <v>327.09206800000004</v>
      </c>
    </row>
    <row r="55" spans="1:5" x14ac:dyDescent="0.2">
      <c r="A55" s="115">
        <v>2022</v>
      </c>
      <c r="B55" s="116">
        <v>333.07609499999995</v>
      </c>
      <c r="C55" s="116">
        <v>333.32687199999998</v>
      </c>
      <c r="D55" s="116">
        <v>331.96769599999999</v>
      </c>
      <c r="E55" s="116">
        <v>328.40008399999999</v>
      </c>
    </row>
    <row r="56" spans="1:5" x14ac:dyDescent="0.2">
      <c r="A56" s="115">
        <v>2023</v>
      </c>
      <c r="B56" s="116">
        <v>335.45973599999996</v>
      </c>
      <c r="C56" s="116">
        <v>335.70648399999999</v>
      </c>
      <c r="D56" s="116">
        <v>334.38631599999997</v>
      </c>
      <c r="E56" s="116">
        <v>330.78646000000003</v>
      </c>
    </row>
    <row r="57" spans="1:5" x14ac:dyDescent="0.2">
      <c r="A57" s="115">
        <v>2024</v>
      </c>
      <c r="B57" s="116">
        <v>338.50518300000005</v>
      </c>
      <c r="C57" s="116">
        <v>338.74936700000001</v>
      </c>
      <c r="D57" s="116">
        <v>337.44589500000001</v>
      </c>
      <c r="E57" s="116">
        <v>333.821077</v>
      </c>
    </row>
    <row r="58" spans="1:5" x14ac:dyDescent="0.2">
      <c r="A58" s="115">
        <v>2025</v>
      </c>
      <c r="B58" s="116">
        <v>341.14550000000003</v>
      </c>
      <c r="C58" s="116">
        <v>341.39043199999998</v>
      </c>
      <c r="D58" s="116">
        <v>340.09288199999997</v>
      </c>
      <c r="E58" s="116">
        <v>336.45949099999996</v>
      </c>
    </row>
    <row r="59" spans="1:5" x14ac:dyDescent="0.2">
      <c r="A59" s="115">
        <v>2026</v>
      </c>
      <c r="B59" s="116">
        <v>0</v>
      </c>
      <c r="C59" s="116">
        <v>0</v>
      </c>
      <c r="D59" s="116">
        <v>0</v>
      </c>
      <c r="E59" s="116">
        <v>0</v>
      </c>
    </row>
    <row r="60" spans="1:5" x14ac:dyDescent="0.2">
      <c r="A60" s="115">
        <v>2027</v>
      </c>
      <c r="B60" s="116">
        <v>0</v>
      </c>
      <c r="C60" s="116">
        <v>0</v>
      </c>
      <c r="D60" s="116">
        <v>0</v>
      </c>
      <c r="E60" s="116">
        <v>0</v>
      </c>
    </row>
    <row r="61" spans="1:5" x14ac:dyDescent="0.2">
      <c r="A61" s="115">
        <v>2028</v>
      </c>
      <c r="B61" s="116">
        <v>0</v>
      </c>
      <c r="C61" s="116">
        <v>0</v>
      </c>
      <c r="D61" s="116">
        <v>0</v>
      </c>
      <c r="E61" s="116">
        <v>0</v>
      </c>
    </row>
    <row r="62" spans="1:5" x14ac:dyDescent="0.2">
      <c r="A62" s="115">
        <v>2029</v>
      </c>
      <c r="B62" s="116">
        <v>0</v>
      </c>
      <c r="C62" s="116">
        <v>0</v>
      </c>
      <c r="D62" s="116">
        <v>0</v>
      </c>
      <c r="E62" s="116">
        <v>0</v>
      </c>
    </row>
    <row r="63" spans="1:5" x14ac:dyDescent="0.2">
      <c r="A63" s="115">
        <v>2030</v>
      </c>
      <c r="B63" s="116">
        <v>0</v>
      </c>
      <c r="C63" s="116">
        <v>0</v>
      </c>
      <c r="D63" s="116">
        <v>0</v>
      </c>
      <c r="E63" s="116">
        <v>0</v>
      </c>
    </row>
    <row r="64" spans="1:5" x14ac:dyDescent="0.2">
      <c r="A64" s="115">
        <v>2031</v>
      </c>
      <c r="B64" s="116">
        <v>0</v>
      </c>
      <c r="C64" s="116">
        <v>0</v>
      </c>
      <c r="D64" s="116">
        <v>0</v>
      </c>
      <c r="E64" s="116">
        <v>0</v>
      </c>
    </row>
    <row r="65" spans="1:5" x14ac:dyDescent="0.2">
      <c r="A65" s="115">
        <v>2032</v>
      </c>
      <c r="B65" s="116">
        <v>0</v>
      </c>
      <c r="C65" s="116">
        <v>0</v>
      </c>
      <c r="D65" s="116">
        <v>0</v>
      </c>
      <c r="E65" s="116">
        <v>0</v>
      </c>
    </row>
    <row r="66" spans="1:5" x14ac:dyDescent="0.2">
      <c r="A66" s="115">
        <v>2033</v>
      </c>
      <c r="B66" s="116">
        <v>0</v>
      </c>
      <c r="C66" s="116">
        <v>0</v>
      </c>
      <c r="D66" s="116">
        <v>0</v>
      </c>
      <c r="E66" s="116">
        <v>0</v>
      </c>
    </row>
    <row r="67" spans="1:5" x14ac:dyDescent="0.2">
      <c r="A67" s="115">
        <v>2034</v>
      </c>
      <c r="B67" s="116">
        <v>0</v>
      </c>
      <c r="C67" s="116">
        <v>0</v>
      </c>
      <c r="D67" s="116">
        <v>0</v>
      </c>
      <c r="E67" s="116">
        <v>0</v>
      </c>
    </row>
    <row r="68" spans="1:5" x14ac:dyDescent="0.2">
      <c r="A68" s="115">
        <v>2035</v>
      </c>
      <c r="B68" s="116">
        <v>0</v>
      </c>
      <c r="C68" s="116">
        <v>0</v>
      </c>
      <c r="D68" s="116">
        <v>0</v>
      </c>
      <c r="E68" s="116">
        <v>0</v>
      </c>
    </row>
    <row r="69" spans="1:5" x14ac:dyDescent="0.2">
      <c r="A69" s="115">
        <v>2036</v>
      </c>
      <c r="B69" s="116">
        <v>0</v>
      </c>
      <c r="C69" s="116">
        <v>0</v>
      </c>
      <c r="D69" s="116">
        <v>0</v>
      </c>
      <c r="E69" s="116">
        <v>0</v>
      </c>
    </row>
    <row r="70" spans="1:5" x14ac:dyDescent="0.2">
      <c r="A70" s="115">
        <v>2037</v>
      </c>
      <c r="B70" s="116">
        <v>0</v>
      </c>
      <c r="C70" s="116">
        <v>0</v>
      </c>
      <c r="D70" s="116">
        <v>0</v>
      </c>
      <c r="E70" s="116">
        <v>0</v>
      </c>
    </row>
    <row r="71" spans="1:5" x14ac:dyDescent="0.2">
      <c r="A71" s="115">
        <v>2038</v>
      </c>
      <c r="B71" s="116">
        <v>0</v>
      </c>
      <c r="C71" s="116">
        <v>0</v>
      </c>
      <c r="D71" s="116">
        <v>0</v>
      </c>
      <c r="E71" s="116">
        <v>0</v>
      </c>
    </row>
    <row r="72" spans="1:5" x14ac:dyDescent="0.2">
      <c r="A72" s="115">
        <v>2039</v>
      </c>
      <c r="B72" s="116">
        <v>0</v>
      </c>
      <c r="C72" s="116">
        <v>0</v>
      </c>
      <c r="D72" s="116">
        <v>0</v>
      </c>
      <c r="E72" s="116">
        <v>0</v>
      </c>
    </row>
    <row r="73" spans="1:5" x14ac:dyDescent="0.2">
      <c r="A73" s="115">
        <v>2040</v>
      </c>
      <c r="B73" s="116">
        <v>0</v>
      </c>
      <c r="C73" s="116">
        <v>0</v>
      </c>
      <c r="D73" s="116">
        <v>0</v>
      </c>
      <c r="E73" s="116">
        <v>0</v>
      </c>
    </row>
    <row r="74" spans="1:5" x14ac:dyDescent="0.2">
      <c r="A74" s="115">
        <v>2041</v>
      </c>
      <c r="B74" s="116">
        <v>0</v>
      </c>
      <c r="C74" s="116">
        <v>0</v>
      </c>
      <c r="D74" s="116">
        <v>0</v>
      </c>
      <c r="E74" s="116">
        <v>0</v>
      </c>
    </row>
    <row r="75" spans="1:5" x14ac:dyDescent="0.2">
      <c r="A75" s="115">
        <v>2042</v>
      </c>
      <c r="B75" s="116">
        <v>0</v>
      </c>
      <c r="C75" s="116">
        <v>0</v>
      </c>
      <c r="D75" s="116">
        <v>0</v>
      </c>
      <c r="E75" s="116">
        <v>0</v>
      </c>
    </row>
    <row r="76" spans="1:5" x14ac:dyDescent="0.2">
      <c r="A76" s="115">
        <v>2043</v>
      </c>
      <c r="B76" s="116">
        <v>0</v>
      </c>
      <c r="C76" s="116">
        <v>0</v>
      </c>
      <c r="D76" s="116">
        <v>0</v>
      </c>
      <c r="E76" s="116">
        <v>0</v>
      </c>
    </row>
    <row r="77" spans="1:5" x14ac:dyDescent="0.2">
      <c r="A77" s="115">
        <v>2044</v>
      </c>
      <c r="B77" s="116">
        <v>0</v>
      </c>
      <c r="C77" s="116">
        <v>0</v>
      </c>
      <c r="D77" s="116">
        <v>0</v>
      </c>
      <c r="E77" s="116">
        <v>0</v>
      </c>
    </row>
    <row r="78" spans="1:5" x14ac:dyDescent="0.2">
      <c r="A78" s="115">
        <v>2045</v>
      </c>
      <c r="B78" s="116">
        <v>0</v>
      </c>
      <c r="C78" s="116">
        <v>0</v>
      </c>
      <c r="D78" s="116">
        <v>0</v>
      </c>
      <c r="E78" s="116">
        <v>0</v>
      </c>
    </row>
    <row r="79" spans="1:5" x14ac:dyDescent="0.2">
      <c r="A79" s="115">
        <v>2046</v>
      </c>
      <c r="B79" s="116">
        <v>0</v>
      </c>
      <c r="C79" s="116">
        <v>0</v>
      </c>
      <c r="D79" s="116">
        <v>0</v>
      </c>
      <c r="E79" s="116">
        <v>0</v>
      </c>
    </row>
    <row r="80" spans="1:5" x14ac:dyDescent="0.2">
      <c r="A80" s="115">
        <v>2047</v>
      </c>
      <c r="B80" s="116">
        <v>0</v>
      </c>
      <c r="C80" s="116">
        <v>0</v>
      </c>
      <c r="D80" s="116">
        <v>0</v>
      </c>
      <c r="E80" s="116">
        <v>0</v>
      </c>
    </row>
    <row r="81" spans="1:5" x14ac:dyDescent="0.2">
      <c r="A81" s="115">
        <v>2048</v>
      </c>
      <c r="B81" s="116">
        <v>0</v>
      </c>
      <c r="C81" s="116">
        <v>0</v>
      </c>
      <c r="D81" s="116">
        <v>0</v>
      </c>
      <c r="E81" s="116">
        <v>0</v>
      </c>
    </row>
    <row r="82" spans="1:5" x14ac:dyDescent="0.2">
      <c r="A82" s="115">
        <v>2049</v>
      </c>
      <c r="B82" s="116">
        <v>0</v>
      </c>
      <c r="C82" s="116">
        <v>0</v>
      </c>
      <c r="D82" s="116">
        <v>0</v>
      </c>
      <c r="E82" s="116">
        <v>0</v>
      </c>
    </row>
    <row r="83" spans="1:5" x14ac:dyDescent="0.2">
      <c r="A83" s="115">
        <v>2050</v>
      </c>
      <c r="B83" s="116">
        <v>0</v>
      </c>
      <c r="C83" s="116">
        <v>0</v>
      </c>
      <c r="D83" s="116">
        <v>0</v>
      </c>
      <c r="E83" s="116">
        <v>0</v>
      </c>
    </row>
  </sheetData>
  <pageMargins left="0.5" right="0.5" top="0.5" bottom="0.5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C62F-590E-45A1-9B7F-4FCA81586CC0}">
  <sheetPr transitionEvaluation="1" codeName="Sheet5"/>
  <dimension ref="A1:E86"/>
  <sheetViews>
    <sheetView defaultGridColor="0" colorId="22" workbookViewId="0">
      <pane xSplit="1" ySplit="3" topLeftCell="B46" activePane="bottomRight" state="frozenSplit"/>
      <selection activeCell="M146" sqref="M146"/>
      <selection pane="topRight" activeCell="M146" sqref="M146"/>
      <selection pane="bottomLeft" activeCell="M146" sqref="M146"/>
      <selection pane="bottomRight" sqref="A1:E83"/>
    </sheetView>
  </sheetViews>
  <sheetFormatPr defaultColWidth="14.85546875" defaultRowHeight="12.75" x14ac:dyDescent="0.2"/>
  <cols>
    <col min="1" max="1" width="14.85546875" style="16" customWidth="1"/>
    <col min="2" max="5" width="19.42578125" style="106" customWidth="1"/>
    <col min="6" max="16384" width="14.85546875" style="106"/>
  </cols>
  <sheetData>
    <row r="1" spans="1:5" x14ac:dyDescent="0.2">
      <c r="A1" s="104"/>
      <c r="B1" s="10" t="s">
        <v>39</v>
      </c>
      <c r="C1" s="105"/>
      <c r="D1" s="105"/>
      <c r="E1" s="105"/>
    </row>
    <row r="3" spans="1:5" s="114" customFormat="1" ht="41.25" customHeight="1" x14ac:dyDescent="0.25">
      <c r="A3" s="107" t="s">
        <v>38</v>
      </c>
      <c r="B3" s="108" t="s">
        <v>23</v>
      </c>
      <c r="C3" s="109" t="s">
        <v>24</v>
      </c>
      <c r="D3" s="109" t="s">
        <v>25</v>
      </c>
      <c r="E3" s="110" t="s">
        <v>26</v>
      </c>
    </row>
    <row r="4" spans="1:5" x14ac:dyDescent="0.2">
      <c r="A4" s="115">
        <v>1971</v>
      </c>
      <c r="C4" s="116">
        <v>207.7</v>
      </c>
      <c r="D4" s="116">
        <v>204.9</v>
      </c>
    </row>
    <row r="5" spans="1:5" x14ac:dyDescent="0.2">
      <c r="A5" s="115">
        <v>1972</v>
      </c>
      <c r="C5" s="116">
        <v>209.9</v>
      </c>
      <c r="D5" s="116">
        <v>207.5</v>
      </c>
    </row>
    <row r="6" spans="1:5" x14ac:dyDescent="0.2">
      <c r="A6" s="115">
        <v>1973</v>
      </c>
      <c r="C6" s="116">
        <v>211.9</v>
      </c>
      <c r="D6" s="116">
        <v>209.6</v>
      </c>
    </row>
    <row r="7" spans="1:5" x14ac:dyDescent="0.2">
      <c r="A7" s="115">
        <v>1974</v>
      </c>
      <c r="C7" s="116">
        <v>213.9</v>
      </c>
      <c r="D7" s="116">
        <v>211.6</v>
      </c>
    </row>
    <row r="8" spans="1:5" x14ac:dyDescent="0.2">
      <c r="A8" s="115">
        <v>1975</v>
      </c>
      <c r="C8" s="116">
        <v>216</v>
      </c>
      <c r="D8" s="116">
        <v>213.8</v>
      </c>
    </row>
    <row r="9" spans="1:5" x14ac:dyDescent="0.2">
      <c r="A9" s="115">
        <v>1976</v>
      </c>
      <c r="C9" s="116">
        <v>218</v>
      </c>
      <c r="D9" s="116">
        <v>215.9</v>
      </c>
    </row>
    <row r="10" spans="1:5" x14ac:dyDescent="0.2">
      <c r="A10" s="115">
        <v>1977</v>
      </c>
      <c r="C10" s="116">
        <v>220.2</v>
      </c>
      <c r="D10" s="116">
        <v>218.1</v>
      </c>
    </row>
    <row r="11" spans="1:5" x14ac:dyDescent="0.2">
      <c r="A11" s="115">
        <v>1978</v>
      </c>
      <c r="C11" s="116">
        <v>222.6</v>
      </c>
      <c r="D11" s="116">
        <v>220.5</v>
      </c>
    </row>
    <row r="12" spans="1:5" x14ac:dyDescent="0.2">
      <c r="A12" s="115">
        <v>1979</v>
      </c>
      <c r="C12" s="116">
        <v>225.1</v>
      </c>
      <c r="D12" s="116">
        <v>223</v>
      </c>
    </row>
    <row r="13" spans="1:5" x14ac:dyDescent="0.2">
      <c r="A13" s="115">
        <v>1980</v>
      </c>
      <c r="B13" s="116">
        <v>227.22499999999999</v>
      </c>
      <c r="C13" s="116">
        <v>227.84</v>
      </c>
      <c r="D13" s="116">
        <v>225.62100000000001</v>
      </c>
    </row>
    <row r="14" spans="1:5" x14ac:dyDescent="0.2">
      <c r="A14" s="115">
        <v>1981</v>
      </c>
      <c r="B14" s="116">
        <v>229.46600000000001</v>
      </c>
      <c r="C14" s="116">
        <v>230.077</v>
      </c>
      <c r="D14" s="116">
        <v>227.81800000000001</v>
      </c>
      <c r="E14" s="117"/>
    </row>
    <row r="15" spans="1:5" x14ac:dyDescent="0.2">
      <c r="A15" s="115">
        <v>1982</v>
      </c>
      <c r="B15" s="116">
        <v>231.66399999999999</v>
      </c>
      <c r="C15" s="116">
        <v>232.29</v>
      </c>
      <c r="D15" s="116">
        <v>229.995</v>
      </c>
    </row>
    <row r="16" spans="1:5" x14ac:dyDescent="0.2">
      <c r="A16" s="115">
        <v>1983</v>
      </c>
      <c r="B16" s="116">
        <v>233.792</v>
      </c>
      <c r="C16" s="116">
        <v>234.404</v>
      </c>
      <c r="D16" s="116">
        <v>232.09700000000001</v>
      </c>
    </row>
    <row r="17" spans="1:5" x14ac:dyDescent="0.2">
      <c r="A17" s="115">
        <v>1984</v>
      </c>
      <c r="B17" s="116">
        <v>235.82499999999999</v>
      </c>
      <c r="C17" s="116">
        <v>236.44900000000001</v>
      </c>
      <c r="D17" s="116">
        <v>234.11</v>
      </c>
    </row>
    <row r="18" spans="1:5" x14ac:dyDescent="0.2">
      <c r="A18" s="115">
        <v>1985</v>
      </c>
      <c r="B18" s="116">
        <v>237.92400000000001</v>
      </c>
      <c r="C18" s="116">
        <v>238.57300000000001</v>
      </c>
      <c r="D18" s="116">
        <v>236.21899999999999</v>
      </c>
    </row>
    <row r="19" spans="1:5" x14ac:dyDescent="0.2">
      <c r="A19" s="115">
        <v>1986</v>
      </c>
      <c r="B19" s="116">
        <v>240.13300000000001</v>
      </c>
      <c r="C19" s="116">
        <v>240.75299999999999</v>
      </c>
      <c r="D19" s="116">
        <v>238.41200000000001</v>
      </c>
    </row>
    <row r="20" spans="1:5" x14ac:dyDescent="0.2">
      <c r="A20" s="115">
        <v>1987</v>
      </c>
      <c r="B20" s="116">
        <v>242.28899999999999</v>
      </c>
      <c r="C20" s="116">
        <v>242.90799999999999</v>
      </c>
      <c r="D20" s="116">
        <v>240.55</v>
      </c>
    </row>
    <row r="21" spans="1:5" x14ac:dyDescent="0.2">
      <c r="A21" s="115">
        <v>1988</v>
      </c>
      <c r="B21" s="116">
        <v>244.499</v>
      </c>
      <c r="C21" s="116">
        <v>245.131</v>
      </c>
      <c r="D21" s="116">
        <v>242.81700000000001</v>
      </c>
    </row>
    <row r="22" spans="1:5" x14ac:dyDescent="0.2">
      <c r="A22" s="115">
        <v>1989</v>
      </c>
      <c r="B22" s="116">
        <v>246.81899999999999</v>
      </c>
      <c r="C22" s="116">
        <v>247.458</v>
      </c>
      <c r="D22" s="116">
        <v>245.131</v>
      </c>
    </row>
    <row r="23" spans="1:5" x14ac:dyDescent="0.2">
      <c r="A23" s="115">
        <v>1990</v>
      </c>
      <c r="B23" s="116">
        <v>249.464</v>
      </c>
      <c r="C23" s="116">
        <v>250.285</v>
      </c>
      <c r="D23" s="116">
        <v>247.82400000000001</v>
      </c>
      <c r="E23" s="116">
        <v>244.48099999999999</v>
      </c>
    </row>
    <row r="24" spans="1:5" x14ac:dyDescent="0.2">
      <c r="A24" s="115">
        <v>1991</v>
      </c>
      <c r="B24" s="116">
        <v>252.15299999999999</v>
      </c>
      <c r="C24" s="116">
        <v>253.65</v>
      </c>
      <c r="D24" s="116">
        <v>250.542</v>
      </c>
      <c r="E24" s="116">
        <v>247.15</v>
      </c>
    </row>
    <row r="25" spans="1:5" x14ac:dyDescent="0.2">
      <c r="A25" s="115">
        <v>1992</v>
      </c>
      <c r="B25" s="116">
        <v>255.03</v>
      </c>
      <c r="C25" s="116">
        <v>257.06299999999999</v>
      </c>
      <c r="D25" s="116">
        <v>253.44499999999999</v>
      </c>
      <c r="E25" s="116">
        <v>250.00700000000001</v>
      </c>
    </row>
    <row r="26" spans="1:5" x14ac:dyDescent="0.2">
      <c r="A26" s="115">
        <v>1993</v>
      </c>
      <c r="B26" s="116">
        <v>257.78300000000002</v>
      </c>
      <c r="C26" s="116">
        <v>260.411</v>
      </c>
      <c r="D26" s="116">
        <v>256.31</v>
      </c>
      <c r="E26" s="116">
        <v>252.83</v>
      </c>
    </row>
    <row r="27" spans="1:5" x14ac:dyDescent="0.2">
      <c r="A27" s="115">
        <v>1994</v>
      </c>
      <c r="B27" s="116">
        <v>260.327</v>
      </c>
      <c r="C27" s="116">
        <v>263.58</v>
      </c>
      <c r="D27" s="116">
        <v>258.91500000000002</v>
      </c>
      <c r="E27" s="116">
        <v>255.4</v>
      </c>
    </row>
    <row r="28" spans="1:5" x14ac:dyDescent="0.2">
      <c r="A28" s="115">
        <v>1995</v>
      </c>
      <c r="B28" s="116">
        <v>262.803</v>
      </c>
      <c r="C28" s="116">
        <v>266.7</v>
      </c>
      <c r="D28" s="116">
        <v>261.452</v>
      </c>
      <c r="E28" s="116">
        <v>257.87900000000002</v>
      </c>
    </row>
    <row r="29" spans="1:5" x14ac:dyDescent="0.2">
      <c r="A29" s="115">
        <v>1996</v>
      </c>
      <c r="B29" s="116">
        <v>265.22899999999998</v>
      </c>
      <c r="C29" s="116">
        <v>269.822</v>
      </c>
      <c r="D29" s="116">
        <v>263.94299999999998</v>
      </c>
      <c r="E29" s="116">
        <v>260.31799999999998</v>
      </c>
    </row>
    <row r="30" spans="1:5" x14ac:dyDescent="0.2">
      <c r="A30" s="115">
        <v>1997</v>
      </c>
      <c r="B30" s="116">
        <v>267.78399999999999</v>
      </c>
      <c r="C30" s="116">
        <v>273.07400000000001</v>
      </c>
      <c r="D30" s="116">
        <v>266.53100000000001</v>
      </c>
      <c r="E30" s="116">
        <v>262.85199999999998</v>
      </c>
    </row>
    <row r="31" spans="1:5" x14ac:dyDescent="0.2">
      <c r="A31" s="115">
        <v>1998</v>
      </c>
      <c r="B31" s="116">
        <v>270.24799999999999</v>
      </c>
      <c r="C31" s="116">
        <v>276.26600000000002</v>
      </c>
      <c r="D31" s="116">
        <v>269.02699999999999</v>
      </c>
      <c r="E31" s="116">
        <v>265.29199999999997</v>
      </c>
    </row>
    <row r="32" spans="1:5" x14ac:dyDescent="0.2">
      <c r="A32" s="115">
        <v>1999</v>
      </c>
      <c r="B32" s="116">
        <v>272.69099999999997</v>
      </c>
      <c r="C32" s="116">
        <v>279.44799999999998</v>
      </c>
      <c r="D32" s="116">
        <v>271.49099999999999</v>
      </c>
      <c r="E32" s="116">
        <v>267.70299999999997</v>
      </c>
    </row>
    <row r="33" spans="1:5" x14ac:dyDescent="0.2">
      <c r="A33" s="115">
        <v>2000</v>
      </c>
      <c r="B33" s="116">
        <v>282.17195700000002</v>
      </c>
      <c r="C33" s="116">
        <v>282.50400000000002</v>
      </c>
      <c r="D33" s="116">
        <v>280.92734200000001</v>
      </c>
      <c r="E33" s="116">
        <v>276.88836700000002</v>
      </c>
    </row>
    <row r="34" spans="1:5" x14ac:dyDescent="0.2">
      <c r="A34" s="115">
        <v>2001</v>
      </c>
      <c r="B34" s="116">
        <v>285.08155599999998</v>
      </c>
      <c r="C34" s="116">
        <v>285.32400000000001</v>
      </c>
      <c r="D34" s="116">
        <v>283.84533699999997</v>
      </c>
      <c r="E34" s="116">
        <v>279.78254100000004</v>
      </c>
    </row>
    <row r="35" spans="1:5" x14ac:dyDescent="0.2">
      <c r="A35" s="115">
        <v>2002</v>
      </c>
      <c r="B35" s="116">
        <v>287.80391399999996</v>
      </c>
      <c r="C35" s="116">
        <v>288.05099999999999</v>
      </c>
      <c r="D35" s="116">
        <v>286.53734700000001</v>
      </c>
      <c r="E35" s="116">
        <v>282.45531199999999</v>
      </c>
    </row>
    <row r="36" spans="1:5" x14ac:dyDescent="0.2">
      <c r="A36" s="115">
        <v>2003</v>
      </c>
      <c r="B36" s="116">
        <v>290.32641799999999</v>
      </c>
      <c r="C36" s="116">
        <v>290.726</v>
      </c>
      <c r="D36" s="116">
        <v>289.10684499999996</v>
      </c>
      <c r="E36" s="116">
        <v>284.98918800000001</v>
      </c>
    </row>
    <row r="37" spans="1:5" x14ac:dyDescent="0.2">
      <c r="A37" s="115">
        <v>2004</v>
      </c>
      <c r="B37" s="116">
        <v>293.04573900000003</v>
      </c>
      <c r="C37" s="116">
        <v>293.35000000000002</v>
      </c>
      <c r="D37" s="116">
        <v>291.78490000000005</v>
      </c>
      <c r="E37" s="116">
        <v>287.64637300000004</v>
      </c>
    </row>
    <row r="38" spans="1:5" x14ac:dyDescent="0.2">
      <c r="A38" s="115">
        <v>2005</v>
      </c>
      <c r="B38" s="116">
        <v>295.753151</v>
      </c>
      <c r="C38" s="116">
        <v>296.077</v>
      </c>
      <c r="D38" s="116">
        <v>294.562297</v>
      </c>
      <c r="E38" s="116">
        <v>290.41176299999995</v>
      </c>
    </row>
    <row r="39" spans="1:5" x14ac:dyDescent="0.2">
      <c r="A39" s="115">
        <v>2006</v>
      </c>
      <c r="B39" s="116">
        <v>298.59321199999999</v>
      </c>
      <c r="C39" s="116">
        <v>298.91000000000003</v>
      </c>
      <c r="D39" s="116">
        <v>297.41331400000001</v>
      </c>
      <c r="E39" s="116">
        <v>293.23018300000001</v>
      </c>
    </row>
    <row r="40" spans="1:5" x14ac:dyDescent="0.2">
      <c r="A40" s="115">
        <v>2007</v>
      </c>
      <c r="B40" s="116">
        <v>301.57989500000002</v>
      </c>
      <c r="C40" s="116">
        <v>301.79000000000002</v>
      </c>
      <c r="D40" s="116">
        <v>300.42461700000001</v>
      </c>
      <c r="E40" s="116">
        <v>296.21429499999999</v>
      </c>
    </row>
    <row r="41" spans="1:5" x14ac:dyDescent="0.2">
      <c r="A41" s="115">
        <v>2008</v>
      </c>
      <c r="B41" s="116">
        <v>304.37484600000005</v>
      </c>
      <c r="C41" s="116">
        <v>304.64600000000002</v>
      </c>
      <c r="D41" s="116">
        <v>303.20228200000003</v>
      </c>
      <c r="E41" s="116">
        <v>298.98717099999999</v>
      </c>
    </row>
    <row r="42" spans="1:5" x14ac:dyDescent="0.2">
      <c r="A42" s="115">
        <v>2009</v>
      </c>
      <c r="B42" s="116">
        <v>307.00655</v>
      </c>
      <c r="C42" s="116">
        <v>307.322</v>
      </c>
      <c r="D42" s="116">
        <v>305.78193300000004</v>
      </c>
      <c r="E42" s="116">
        <v>301.57034199999998</v>
      </c>
    </row>
    <row r="43" spans="1:5" x14ac:dyDescent="0.2">
      <c r="A43" s="115">
        <v>2010</v>
      </c>
      <c r="B43" s="116">
        <v>309.32166600000005</v>
      </c>
      <c r="C43" s="116">
        <v>309.74127899999996</v>
      </c>
      <c r="D43" s="116">
        <v>308.08642700000001</v>
      </c>
      <c r="E43" s="116">
        <v>304.08817800000003</v>
      </c>
    </row>
    <row r="44" spans="1:5" x14ac:dyDescent="0.2">
      <c r="A44" s="115">
        <v>2011</v>
      </c>
      <c r="B44" s="116">
        <v>311.55687399999999</v>
      </c>
      <c r="C44" s="116">
        <v>311.97391399999998</v>
      </c>
      <c r="D44" s="116">
        <v>310.339224</v>
      </c>
      <c r="E44" s="116">
        <v>306.340687</v>
      </c>
    </row>
    <row r="45" spans="1:5" x14ac:dyDescent="0.2">
      <c r="A45" s="115">
        <v>2012</v>
      </c>
      <c r="B45" s="116">
        <v>313.83098999999999</v>
      </c>
      <c r="C45" s="116">
        <v>314.16755800000004</v>
      </c>
      <c r="D45" s="116">
        <v>312.59083099999998</v>
      </c>
      <c r="E45" s="116">
        <v>308.61018899999999</v>
      </c>
    </row>
    <row r="46" spans="1:5" x14ac:dyDescent="0.2">
      <c r="A46" s="115">
        <v>2013</v>
      </c>
      <c r="B46" s="116">
        <v>315.99371500000001</v>
      </c>
      <c r="C46" s="116">
        <v>316.29476599999998</v>
      </c>
      <c r="D46" s="116">
        <v>314.751147</v>
      </c>
      <c r="E46" s="116">
        <v>310.80033899999995</v>
      </c>
    </row>
    <row r="47" spans="1:5" x14ac:dyDescent="0.2">
      <c r="A47" s="115">
        <v>2014</v>
      </c>
      <c r="B47" s="116">
        <v>318.30100799999997</v>
      </c>
      <c r="C47" s="116">
        <v>318.576955</v>
      </c>
      <c r="D47" s="116">
        <v>317.07507699999996</v>
      </c>
      <c r="E47" s="116">
        <v>313.12145400000003</v>
      </c>
    </row>
    <row r="48" spans="1:5" x14ac:dyDescent="0.2">
      <c r="A48" s="115">
        <v>2015</v>
      </c>
      <c r="B48" s="116">
        <v>320.63516299999998</v>
      </c>
      <c r="C48" s="116">
        <v>320.87070299999999</v>
      </c>
      <c r="D48" s="116">
        <v>319.438649</v>
      </c>
      <c r="E48" s="116">
        <v>315.51086099999998</v>
      </c>
    </row>
    <row r="49" spans="1:5" x14ac:dyDescent="0.2">
      <c r="A49" s="115">
        <v>2016</v>
      </c>
      <c r="B49" s="116">
        <v>322.94131099999998</v>
      </c>
      <c r="C49" s="116">
        <v>323.16101099999997</v>
      </c>
      <c r="D49" s="116">
        <v>321.73882600000002</v>
      </c>
      <c r="E49" s="116">
        <v>317.84328600000003</v>
      </c>
    </row>
    <row r="50" spans="1:5" x14ac:dyDescent="0.2">
      <c r="A50" s="115">
        <v>2017</v>
      </c>
      <c r="B50" s="116">
        <v>324.98553900000002</v>
      </c>
      <c r="C50" s="116">
        <v>325.20603000000006</v>
      </c>
      <c r="D50" s="116">
        <v>323.79492399999998</v>
      </c>
      <c r="E50" s="116">
        <v>319.91148900000002</v>
      </c>
    </row>
    <row r="51" spans="1:5" x14ac:dyDescent="0.2">
      <c r="A51" s="115">
        <v>2018</v>
      </c>
      <c r="B51" s="116">
        <v>326.687501</v>
      </c>
      <c r="C51" s="116">
        <v>326.92397600000004</v>
      </c>
      <c r="D51" s="116">
        <v>325.50058000000001</v>
      </c>
      <c r="E51" s="116">
        <v>321.627363</v>
      </c>
    </row>
    <row r="52" spans="1:5" x14ac:dyDescent="0.2">
      <c r="A52" s="115">
        <v>2019</v>
      </c>
      <c r="B52" s="116">
        <v>328.23952299999996</v>
      </c>
      <c r="C52" s="116">
        <v>328.475998</v>
      </c>
      <c r="D52" s="116">
        <v>327.05260200000004</v>
      </c>
      <c r="E52" s="116">
        <v>323.18669699999998</v>
      </c>
    </row>
    <row r="53" spans="1:5" x14ac:dyDescent="0.2">
      <c r="A53" s="115">
        <v>2020</v>
      </c>
      <c r="B53" s="116">
        <v>331.57772</v>
      </c>
      <c r="C53" s="116">
        <v>331.82401299999998</v>
      </c>
      <c r="D53" s="116">
        <v>330.46304499999997</v>
      </c>
      <c r="E53" s="116">
        <v>326.76132799999999</v>
      </c>
    </row>
    <row r="54" spans="1:5" x14ac:dyDescent="0.2">
      <c r="A54" s="115">
        <v>2021</v>
      </c>
      <c r="B54" s="116">
        <v>332.09976</v>
      </c>
      <c r="C54" s="116">
        <v>332.34959999999995</v>
      </c>
      <c r="D54" s="116">
        <v>330.96977399999997</v>
      </c>
      <c r="E54" s="116">
        <v>327.41800799999999</v>
      </c>
    </row>
    <row r="55" spans="1:5" x14ac:dyDescent="0.2">
      <c r="A55" s="115">
        <v>2022</v>
      </c>
      <c r="B55" s="116">
        <v>334.01732099999998</v>
      </c>
      <c r="C55" s="116">
        <v>334.26701299999996</v>
      </c>
      <c r="D55" s="116">
        <v>332.92982900000004</v>
      </c>
      <c r="E55" s="116">
        <v>329.34637099999998</v>
      </c>
    </row>
    <row r="56" spans="1:5" x14ac:dyDescent="0.2">
      <c r="A56" s="115">
        <v>2023</v>
      </c>
      <c r="B56" s="116">
        <v>336.80623100000003</v>
      </c>
      <c r="C56" s="116">
        <v>337.051669</v>
      </c>
      <c r="D56" s="116">
        <v>335.73846500000002</v>
      </c>
      <c r="E56" s="116">
        <v>332.12222100000002</v>
      </c>
    </row>
    <row r="57" spans="1:5" x14ac:dyDescent="0.2">
      <c r="A57" s="115">
        <v>2024</v>
      </c>
      <c r="B57" s="116">
        <v>340.11098800000002</v>
      </c>
      <c r="C57" s="116">
        <v>340.35591999999997</v>
      </c>
      <c r="D57" s="116">
        <v>339.05836999999997</v>
      </c>
      <c r="E57" s="116">
        <v>335.42497900000001</v>
      </c>
    </row>
    <row r="58" spans="1:5" x14ac:dyDescent="0.2">
      <c r="A58" s="115">
        <v>2025</v>
      </c>
      <c r="B58" s="116">
        <v>342.03443199999998</v>
      </c>
      <c r="C58" s="116">
        <v>342.27936399999999</v>
      </c>
      <c r="D58" s="116">
        <v>340.98181399999999</v>
      </c>
      <c r="E58" s="116">
        <v>337.34842300000003</v>
      </c>
    </row>
    <row r="59" spans="1:5" x14ac:dyDescent="0.2">
      <c r="A59" s="115">
        <v>2026</v>
      </c>
      <c r="B59" s="116">
        <v>0</v>
      </c>
      <c r="C59" s="116">
        <v>0</v>
      </c>
      <c r="D59" s="116">
        <v>0</v>
      </c>
      <c r="E59" s="116">
        <v>0</v>
      </c>
    </row>
    <row r="60" spans="1:5" x14ac:dyDescent="0.2">
      <c r="A60" s="115">
        <v>2027</v>
      </c>
      <c r="B60" s="116">
        <v>0</v>
      </c>
      <c r="C60" s="116">
        <v>0</v>
      </c>
      <c r="D60" s="116">
        <v>0</v>
      </c>
      <c r="E60" s="116">
        <v>0</v>
      </c>
    </row>
    <row r="61" spans="1:5" x14ac:dyDescent="0.2">
      <c r="A61" s="115">
        <v>2028</v>
      </c>
      <c r="B61" s="116">
        <v>0</v>
      </c>
      <c r="C61" s="116">
        <v>0</v>
      </c>
      <c r="D61" s="116">
        <v>0</v>
      </c>
      <c r="E61" s="116">
        <v>0</v>
      </c>
    </row>
    <row r="62" spans="1:5" x14ac:dyDescent="0.2">
      <c r="A62" s="115">
        <v>2029</v>
      </c>
      <c r="B62" s="116">
        <v>0</v>
      </c>
      <c r="C62" s="116">
        <v>0</v>
      </c>
      <c r="D62" s="116">
        <v>0</v>
      </c>
      <c r="E62" s="116">
        <v>0</v>
      </c>
    </row>
    <row r="63" spans="1:5" x14ac:dyDescent="0.2">
      <c r="A63" s="115">
        <v>2030</v>
      </c>
      <c r="B63" s="116">
        <v>0</v>
      </c>
      <c r="C63" s="116">
        <v>0</v>
      </c>
      <c r="D63" s="116">
        <v>0</v>
      </c>
      <c r="E63" s="116">
        <v>0</v>
      </c>
    </row>
    <row r="64" spans="1:5" x14ac:dyDescent="0.2">
      <c r="A64" s="115">
        <v>2031</v>
      </c>
      <c r="B64" s="116">
        <v>0</v>
      </c>
      <c r="C64" s="116">
        <v>0</v>
      </c>
      <c r="D64" s="116">
        <v>0</v>
      </c>
      <c r="E64" s="116">
        <v>0</v>
      </c>
    </row>
    <row r="65" spans="1:5" x14ac:dyDescent="0.2">
      <c r="A65" s="115">
        <v>2032</v>
      </c>
      <c r="B65" s="116">
        <v>0</v>
      </c>
      <c r="C65" s="116">
        <v>0</v>
      </c>
      <c r="D65" s="116">
        <v>0</v>
      </c>
      <c r="E65" s="116">
        <v>0</v>
      </c>
    </row>
    <row r="66" spans="1:5" x14ac:dyDescent="0.2">
      <c r="A66" s="115">
        <v>2033</v>
      </c>
      <c r="B66" s="116">
        <v>0</v>
      </c>
      <c r="C66" s="116">
        <v>0</v>
      </c>
      <c r="D66" s="116">
        <v>0</v>
      </c>
      <c r="E66" s="116">
        <v>0</v>
      </c>
    </row>
    <row r="67" spans="1:5" x14ac:dyDescent="0.2">
      <c r="A67" s="115">
        <v>2034</v>
      </c>
      <c r="B67" s="116">
        <v>0</v>
      </c>
      <c r="C67" s="116">
        <v>0</v>
      </c>
      <c r="D67" s="116">
        <v>0</v>
      </c>
      <c r="E67" s="116">
        <v>0</v>
      </c>
    </row>
    <row r="68" spans="1:5" x14ac:dyDescent="0.2">
      <c r="A68" s="115">
        <v>2035</v>
      </c>
      <c r="B68" s="116">
        <v>0</v>
      </c>
      <c r="C68" s="116">
        <v>0</v>
      </c>
      <c r="D68" s="116">
        <v>0</v>
      </c>
      <c r="E68" s="116">
        <v>0</v>
      </c>
    </row>
    <row r="69" spans="1:5" x14ac:dyDescent="0.2">
      <c r="A69" s="115">
        <v>2036</v>
      </c>
      <c r="B69" s="116">
        <v>0</v>
      </c>
      <c r="C69" s="116">
        <v>0</v>
      </c>
      <c r="D69" s="116">
        <v>0</v>
      </c>
      <c r="E69" s="116">
        <v>0</v>
      </c>
    </row>
    <row r="70" spans="1:5" x14ac:dyDescent="0.2">
      <c r="A70" s="115">
        <v>2037</v>
      </c>
      <c r="B70" s="116">
        <v>0</v>
      </c>
      <c r="C70" s="116">
        <v>0</v>
      </c>
      <c r="D70" s="116">
        <v>0</v>
      </c>
      <c r="E70" s="116">
        <v>0</v>
      </c>
    </row>
    <row r="71" spans="1:5" x14ac:dyDescent="0.2">
      <c r="A71" s="115">
        <v>2038</v>
      </c>
      <c r="B71" s="116">
        <v>0</v>
      </c>
      <c r="C71" s="116">
        <v>0</v>
      </c>
      <c r="D71" s="116">
        <v>0</v>
      </c>
      <c r="E71" s="116">
        <v>0</v>
      </c>
    </row>
    <row r="72" spans="1:5" x14ac:dyDescent="0.2">
      <c r="A72" s="115">
        <v>2039</v>
      </c>
      <c r="B72" s="116">
        <v>0</v>
      </c>
      <c r="C72" s="116">
        <v>0</v>
      </c>
      <c r="D72" s="116">
        <v>0</v>
      </c>
      <c r="E72" s="116">
        <v>0</v>
      </c>
    </row>
    <row r="73" spans="1:5" x14ac:dyDescent="0.2">
      <c r="A73" s="115">
        <v>2040</v>
      </c>
      <c r="B73" s="116">
        <v>0</v>
      </c>
      <c r="C73" s="116">
        <v>0</v>
      </c>
      <c r="D73" s="116">
        <v>0</v>
      </c>
      <c r="E73" s="116">
        <v>0</v>
      </c>
    </row>
    <row r="74" spans="1:5" x14ac:dyDescent="0.2">
      <c r="A74" s="115">
        <v>2041</v>
      </c>
      <c r="B74" s="116">
        <v>0</v>
      </c>
      <c r="C74" s="116">
        <v>0</v>
      </c>
      <c r="D74" s="116">
        <v>0</v>
      </c>
      <c r="E74" s="116">
        <v>0</v>
      </c>
    </row>
    <row r="75" spans="1:5" x14ac:dyDescent="0.2">
      <c r="A75" s="115">
        <v>2042</v>
      </c>
      <c r="B75" s="116">
        <v>0</v>
      </c>
      <c r="C75" s="116">
        <v>0</v>
      </c>
      <c r="D75" s="116">
        <v>0</v>
      </c>
      <c r="E75" s="116">
        <v>0</v>
      </c>
    </row>
    <row r="76" spans="1:5" x14ac:dyDescent="0.2">
      <c r="A76" s="115">
        <v>2043</v>
      </c>
      <c r="B76" s="116">
        <v>0</v>
      </c>
      <c r="C76" s="116">
        <v>0</v>
      </c>
      <c r="D76" s="116">
        <v>0</v>
      </c>
      <c r="E76" s="116">
        <v>0</v>
      </c>
    </row>
    <row r="77" spans="1:5" x14ac:dyDescent="0.2">
      <c r="A77" s="115">
        <v>2044</v>
      </c>
      <c r="B77" s="116">
        <v>0</v>
      </c>
      <c r="C77" s="116">
        <v>0</v>
      </c>
      <c r="D77" s="116">
        <v>0</v>
      </c>
      <c r="E77" s="116">
        <v>0</v>
      </c>
    </row>
    <row r="78" spans="1:5" x14ac:dyDescent="0.2">
      <c r="A78" s="115">
        <v>2045</v>
      </c>
      <c r="B78" s="116">
        <v>0</v>
      </c>
      <c r="C78" s="116">
        <v>0</v>
      </c>
      <c r="D78" s="116">
        <v>0</v>
      </c>
      <c r="E78" s="116">
        <v>0</v>
      </c>
    </row>
    <row r="79" spans="1:5" x14ac:dyDescent="0.2">
      <c r="A79" s="115">
        <v>2046</v>
      </c>
      <c r="B79" s="116">
        <v>0</v>
      </c>
      <c r="C79" s="116">
        <v>0</v>
      </c>
      <c r="D79" s="116">
        <v>0</v>
      </c>
      <c r="E79" s="116">
        <v>0</v>
      </c>
    </row>
    <row r="80" spans="1:5" x14ac:dyDescent="0.2">
      <c r="A80" s="115">
        <v>2047</v>
      </c>
      <c r="B80" s="116">
        <v>0</v>
      </c>
      <c r="C80" s="116">
        <v>0</v>
      </c>
      <c r="D80" s="116">
        <v>0</v>
      </c>
      <c r="E80" s="116">
        <v>0</v>
      </c>
    </row>
    <row r="81" spans="1:5" x14ac:dyDescent="0.2">
      <c r="A81" s="115">
        <v>2048</v>
      </c>
      <c r="B81" s="116">
        <v>0</v>
      </c>
      <c r="C81" s="116">
        <v>0</v>
      </c>
      <c r="D81" s="116">
        <v>0</v>
      </c>
      <c r="E81" s="116">
        <v>0</v>
      </c>
    </row>
    <row r="82" spans="1:5" x14ac:dyDescent="0.2">
      <c r="A82" s="115">
        <v>2049</v>
      </c>
      <c r="B82" s="116">
        <v>0</v>
      </c>
      <c r="C82" s="116">
        <v>0</v>
      </c>
      <c r="D82" s="116">
        <v>0</v>
      </c>
      <c r="E82" s="116">
        <v>0</v>
      </c>
    </row>
    <row r="83" spans="1:5" x14ac:dyDescent="0.2">
      <c r="A83" s="115">
        <v>2050</v>
      </c>
      <c r="B83" s="116"/>
      <c r="C83" s="116"/>
      <c r="D83" s="116"/>
    </row>
    <row r="84" spans="1:5" x14ac:dyDescent="0.2">
      <c r="A84" s="115"/>
      <c r="B84" s="116"/>
      <c r="C84" s="116"/>
      <c r="D84" s="116"/>
    </row>
    <row r="85" spans="1:5" x14ac:dyDescent="0.2">
      <c r="A85" s="115"/>
      <c r="B85" s="116"/>
      <c r="C85" s="116"/>
      <c r="D85" s="116"/>
    </row>
    <row r="86" spans="1:5" x14ac:dyDescent="0.2">
      <c r="A86" s="115"/>
    </row>
  </sheetData>
  <pageMargins left="0.5" right="0.5" top="0.5" bottom="0.5" header="0.5" footer="0.5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F407-87EE-47A5-A9C1-A9426D1F939C}">
  <sheetPr codeName="Sheet3"/>
  <dimension ref="A1:Z318"/>
  <sheetViews>
    <sheetView zoomScaleNormal="100" workbookViewId="0">
      <pane xSplit="1" ySplit="3" topLeftCell="B40" activePane="bottomRight" state="frozen"/>
      <selection pane="topRight" activeCell="B1" sqref="B1"/>
      <selection pane="bottomLeft" activeCell="A2" sqref="A2"/>
      <selection pane="bottomRight" activeCell="E14" sqref="E14"/>
    </sheetView>
  </sheetViews>
  <sheetFormatPr defaultColWidth="9.140625" defaultRowHeight="12.75" x14ac:dyDescent="0.2"/>
  <cols>
    <col min="1" max="1" width="10.140625" style="20" bestFit="1" customWidth="1"/>
    <col min="2" max="2" width="21" style="98" customWidth="1"/>
    <col min="3" max="3" width="21" style="102" customWidth="1"/>
    <col min="4" max="4" width="19.5703125" style="102" customWidth="1"/>
    <col min="5" max="5" width="18.85546875" style="150" customWidth="1"/>
    <col min="6" max="6" width="21" style="150" customWidth="1"/>
    <col min="7" max="8" width="18.7109375" style="15" customWidth="1"/>
    <col min="9" max="9" width="18.7109375" style="23" customWidth="1"/>
    <col min="10" max="12" width="18.7109375" style="15" customWidth="1"/>
    <col min="13" max="26" width="9.140625" style="15"/>
    <col min="27" max="16384" width="9.140625" style="20"/>
  </cols>
  <sheetData>
    <row r="1" spans="1:26" x14ac:dyDescent="0.2">
      <c r="A1" s="118"/>
      <c r="B1" s="10" t="s">
        <v>40</v>
      </c>
      <c r="C1" s="11"/>
      <c r="D1" s="11"/>
      <c r="E1" s="11"/>
      <c r="F1" s="11"/>
      <c r="G1" s="11"/>
    </row>
    <row r="2" spans="1:26" x14ac:dyDescent="0.2">
      <c r="B2" s="119"/>
      <c r="C2" s="120"/>
      <c r="D2" s="120"/>
      <c r="E2" s="120"/>
      <c r="F2" s="121"/>
      <c r="G2" s="122" t="s">
        <v>41</v>
      </c>
      <c r="H2" s="122"/>
      <c r="I2" s="123" t="s">
        <v>42</v>
      </c>
    </row>
    <row r="3" spans="1:26" s="33" customFormat="1" x14ac:dyDescent="0.25">
      <c r="A3" s="124" t="s">
        <v>38</v>
      </c>
      <c r="B3" s="125" t="s">
        <v>23</v>
      </c>
      <c r="C3" s="126" t="s">
        <v>43</v>
      </c>
      <c r="D3" s="125" t="s">
        <v>44</v>
      </c>
      <c r="E3" s="126" t="s">
        <v>45</v>
      </c>
      <c r="F3" s="125" t="s">
        <v>46</v>
      </c>
      <c r="G3" s="127" t="s">
        <v>47</v>
      </c>
      <c r="H3" s="127" t="s">
        <v>48</v>
      </c>
      <c r="I3" s="128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s="33" customFormat="1" ht="12.75" customHeight="1" x14ac:dyDescent="0.2">
      <c r="A4" s="129">
        <v>2025</v>
      </c>
      <c r="B4" s="130">
        <v>338016</v>
      </c>
      <c r="C4" s="131">
        <v>1534</v>
      </c>
      <c r="D4" s="132">
        <v>0.46</v>
      </c>
      <c r="E4" s="133">
        <f>1+(D4/100)</f>
        <v>1.0045999999999999</v>
      </c>
      <c r="F4" s="134">
        <v>676</v>
      </c>
      <c r="G4" s="135">
        <v>3637</v>
      </c>
      <c r="H4" s="135">
        <v>2960</v>
      </c>
      <c r="I4" s="135">
        <v>858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s="33" customFormat="1" x14ac:dyDescent="0.2">
      <c r="A5" s="129">
        <v>2026</v>
      </c>
      <c r="B5" s="130">
        <v>339513</v>
      </c>
      <c r="C5" s="131">
        <v>1497</v>
      </c>
      <c r="D5" s="132">
        <v>0.44</v>
      </c>
      <c r="E5" s="133">
        <f>+B5/B4</f>
        <v>1.0044287844362396</v>
      </c>
      <c r="F5" s="134">
        <v>632</v>
      </c>
      <c r="G5" s="135">
        <v>3641</v>
      </c>
      <c r="H5" s="135">
        <v>3009</v>
      </c>
      <c r="I5" s="135">
        <v>865</v>
      </c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s="33" customFormat="1" x14ac:dyDescent="0.2">
      <c r="A6" s="129">
        <v>2027</v>
      </c>
      <c r="B6" s="130">
        <v>340970</v>
      </c>
      <c r="C6" s="131">
        <v>1457</v>
      </c>
      <c r="D6" s="132">
        <v>0.43</v>
      </c>
      <c r="E6" s="133">
        <f>+B6/B5</f>
        <v>1.0042914409757506</v>
      </c>
      <c r="F6" s="134">
        <v>587</v>
      </c>
      <c r="G6" s="135">
        <v>3645</v>
      </c>
      <c r="H6" s="135">
        <v>3058</v>
      </c>
      <c r="I6" s="135">
        <v>871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33" customFormat="1" x14ac:dyDescent="0.2">
      <c r="A7" s="129">
        <v>2028</v>
      </c>
      <c r="B7" s="130">
        <v>342385</v>
      </c>
      <c r="C7" s="131">
        <v>1414</v>
      </c>
      <c r="D7" s="132">
        <v>0.41</v>
      </c>
      <c r="E7" s="133">
        <f t="shared" ref="E7:E44" si="0">+B7/B6</f>
        <v>1.0041499252133619</v>
      </c>
      <c r="F7" s="134">
        <v>540</v>
      </c>
      <c r="G7" s="135">
        <v>3648</v>
      </c>
      <c r="H7" s="135">
        <v>3108</v>
      </c>
      <c r="I7" s="135">
        <v>874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s="33" customFormat="1" x14ac:dyDescent="0.2">
      <c r="A8" s="129">
        <v>2029</v>
      </c>
      <c r="B8" s="130">
        <v>343754</v>
      </c>
      <c r="C8" s="131">
        <v>1369</v>
      </c>
      <c r="D8" s="132">
        <v>0.4</v>
      </c>
      <c r="E8" s="133">
        <f t="shared" si="0"/>
        <v>1.0039984228281029</v>
      </c>
      <c r="F8" s="134">
        <v>491</v>
      </c>
      <c r="G8" s="135">
        <v>3651</v>
      </c>
      <c r="H8" s="135">
        <v>3160</v>
      </c>
      <c r="I8" s="135">
        <v>878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s="33" customFormat="1" x14ac:dyDescent="0.2">
      <c r="A9" s="129">
        <v>2030</v>
      </c>
      <c r="B9" s="130">
        <v>345074</v>
      </c>
      <c r="C9" s="131">
        <v>1320</v>
      </c>
      <c r="D9" s="132">
        <v>0.38</v>
      </c>
      <c r="E9" s="133">
        <f t="shared" si="0"/>
        <v>1.0038399553168835</v>
      </c>
      <c r="F9" s="134">
        <v>441</v>
      </c>
      <c r="G9" s="135">
        <v>3653</v>
      </c>
      <c r="H9" s="135">
        <v>3212</v>
      </c>
      <c r="I9" s="135">
        <v>879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s="33" customFormat="1" x14ac:dyDescent="0.2">
      <c r="A10" s="129">
        <v>2031</v>
      </c>
      <c r="B10" s="130">
        <v>346339</v>
      </c>
      <c r="C10" s="131">
        <v>1266</v>
      </c>
      <c r="D10" s="132">
        <v>0.37</v>
      </c>
      <c r="E10" s="133">
        <f t="shared" si="0"/>
        <v>1.0036658803618934</v>
      </c>
      <c r="F10" s="134">
        <v>389</v>
      </c>
      <c r="G10" s="135">
        <v>3654</v>
      </c>
      <c r="H10" s="135">
        <v>3265</v>
      </c>
      <c r="I10" s="135">
        <v>877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s="33" customFormat="1" x14ac:dyDescent="0.2">
      <c r="A11" s="129">
        <v>2032</v>
      </c>
      <c r="B11" s="130">
        <v>347545</v>
      </c>
      <c r="C11" s="131">
        <v>1206</v>
      </c>
      <c r="D11" s="132">
        <v>0.35</v>
      </c>
      <c r="E11" s="133">
        <f t="shared" si="0"/>
        <v>1.003482137443372</v>
      </c>
      <c r="F11" s="134">
        <v>336</v>
      </c>
      <c r="G11" s="135">
        <v>3654</v>
      </c>
      <c r="H11" s="135">
        <v>3319</v>
      </c>
      <c r="I11" s="135">
        <v>870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s="33" customFormat="1" x14ac:dyDescent="0.2">
      <c r="A12" s="129">
        <v>2033</v>
      </c>
      <c r="B12" s="130">
        <v>348702</v>
      </c>
      <c r="C12" s="131">
        <v>1157</v>
      </c>
      <c r="D12" s="132">
        <v>0.33</v>
      </c>
      <c r="E12" s="133">
        <f t="shared" si="0"/>
        <v>1.0033290653008964</v>
      </c>
      <c r="F12" s="134">
        <v>280</v>
      </c>
      <c r="G12" s="135">
        <v>3653</v>
      </c>
      <c r="H12" s="135">
        <v>3373</v>
      </c>
      <c r="I12" s="135">
        <v>876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s="33" customFormat="1" x14ac:dyDescent="0.2">
      <c r="A13" s="129">
        <v>2034</v>
      </c>
      <c r="B13" s="130">
        <v>349808</v>
      </c>
      <c r="C13" s="131">
        <v>1106</v>
      </c>
      <c r="D13" s="132">
        <v>0.32</v>
      </c>
      <c r="E13" s="133">
        <f t="shared" si="0"/>
        <v>1.0031717627085592</v>
      </c>
      <c r="F13" s="134">
        <v>224</v>
      </c>
      <c r="G13" s="135">
        <v>3650</v>
      </c>
      <c r="H13" s="135">
        <v>3426</v>
      </c>
      <c r="I13" s="135">
        <v>882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s="33" customFormat="1" x14ac:dyDescent="0.2">
      <c r="A14" s="129">
        <v>2035</v>
      </c>
      <c r="B14" s="130">
        <v>350861</v>
      </c>
      <c r="C14" s="131">
        <v>1053</v>
      </c>
      <c r="D14" s="132">
        <v>0.3</v>
      </c>
      <c r="E14" s="133">
        <f t="shared" si="0"/>
        <v>1.0030102227507662</v>
      </c>
      <c r="F14" s="134">
        <v>166</v>
      </c>
      <c r="G14" s="135">
        <v>3645</v>
      </c>
      <c r="H14" s="135">
        <v>3480</v>
      </c>
      <c r="I14" s="135">
        <v>888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s="33" customFormat="1" x14ac:dyDescent="0.2">
      <c r="A15" s="129">
        <v>2036</v>
      </c>
      <c r="B15" s="130">
        <v>351861</v>
      </c>
      <c r="C15" s="131">
        <v>1000</v>
      </c>
      <c r="D15" s="132">
        <v>0.28999999999999998</v>
      </c>
      <c r="E15" s="133">
        <f t="shared" si="0"/>
        <v>1.0028501315335703</v>
      </c>
      <c r="F15" s="134">
        <v>107</v>
      </c>
      <c r="G15" s="135">
        <v>3639</v>
      </c>
      <c r="H15" s="135">
        <v>3532</v>
      </c>
      <c r="I15" s="135">
        <v>893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s="33" customFormat="1" x14ac:dyDescent="0.2">
      <c r="A16" s="129">
        <v>2037</v>
      </c>
      <c r="B16" s="130">
        <v>352806</v>
      </c>
      <c r="C16" s="131">
        <v>945</v>
      </c>
      <c r="D16" s="132">
        <v>0.27</v>
      </c>
      <c r="E16" s="133">
        <f t="shared" si="0"/>
        <v>1.0026857196449734</v>
      </c>
      <c r="F16" s="134">
        <v>47</v>
      </c>
      <c r="G16" s="135">
        <v>3630</v>
      </c>
      <c r="H16" s="135">
        <v>3583</v>
      </c>
      <c r="I16" s="135">
        <v>898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s="33" customFormat="1" x14ac:dyDescent="0.2">
      <c r="A17" s="129">
        <v>2038</v>
      </c>
      <c r="B17" s="130">
        <v>353696</v>
      </c>
      <c r="C17" s="131">
        <v>890</v>
      </c>
      <c r="D17" s="132">
        <v>0.25</v>
      </c>
      <c r="E17" s="133">
        <f t="shared" si="0"/>
        <v>1.0025226328350425</v>
      </c>
      <c r="F17" s="134">
        <v>-13</v>
      </c>
      <c r="G17" s="135">
        <v>3619</v>
      </c>
      <c r="H17" s="135">
        <v>3633</v>
      </c>
      <c r="I17" s="135">
        <v>903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s="33" customFormat="1" x14ac:dyDescent="0.2">
      <c r="A18" s="129">
        <v>2039</v>
      </c>
      <c r="B18" s="130">
        <v>354530</v>
      </c>
      <c r="C18" s="131">
        <v>834</v>
      </c>
      <c r="D18" s="132">
        <v>0.24</v>
      </c>
      <c r="E18" s="133">
        <f t="shared" si="0"/>
        <v>1.0023579571157153</v>
      </c>
      <c r="F18" s="134">
        <v>-73</v>
      </c>
      <c r="G18" s="135">
        <v>3607</v>
      </c>
      <c r="H18" s="135">
        <v>3680</v>
      </c>
      <c r="I18" s="135">
        <v>908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s="33" customFormat="1" x14ac:dyDescent="0.2">
      <c r="A19" s="129">
        <v>2040</v>
      </c>
      <c r="B19" s="130">
        <v>355309</v>
      </c>
      <c r="C19" s="131">
        <v>779</v>
      </c>
      <c r="D19" s="132">
        <v>0.22</v>
      </c>
      <c r="E19" s="133">
        <f t="shared" si="0"/>
        <v>1.002197275265845</v>
      </c>
      <c r="F19" s="134">
        <v>-133</v>
      </c>
      <c r="G19" s="135">
        <v>3592</v>
      </c>
      <c r="H19" s="135">
        <v>3725</v>
      </c>
      <c r="I19" s="135">
        <v>912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s="33" customFormat="1" x14ac:dyDescent="0.2">
      <c r="A20" s="129">
        <v>2041</v>
      </c>
      <c r="B20" s="130">
        <v>356034</v>
      </c>
      <c r="C20" s="131">
        <v>724</v>
      </c>
      <c r="D20" s="132">
        <v>0.2</v>
      </c>
      <c r="E20" s="133">
        <f t="shared" si="0"/>
        <v>1.0020404774435774</v>
      </c>
      <c r="F20" s="134">
        <v>-191</v>
      </c>
      <c r="G20" s="135">
        <v>3576</v>
      </c>
      <c r="H20" s="135">
        <v>3767</v>
      </c>
      <c r="I20" s="135">
        <v>916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s="33" customFormat="1" x14ac:dyDescent="0.2">
      <c r="A21" s="129">
        <v>2042</v>
      </c>
      <c r="B21" s="130">
        <v>356705</v>
      </c>
      <c r="C21" s="131">
        <v>672</v>
      </c>
      <c r="D21" s="132">
        <v>0.19</v>
      </c>
      <c r="E21" s="133">
        <f t="shared" si="0"/>
        <v>1.0018846514658712</v>
      </c>
      <c r="F21" s="134">
        <v>-247</v>
      </c>
      <c r="G21" s="135">
        <v>3559</v>
      </c>
      <c r="H21" s="135">
        <v>3806</v>
      </c>
      <c r="I21" s="135">
        <v>919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s="33" customFormat="1" x14ac:dyDescent="0.2">
      <c r="A22" s="129">
        <v>2043</v>
      </c>
      <c r="B22" s="130">
        <v>357327</v>
      </c>
      <c r="C22" s="131">
        <v>622</v>
      </c>
      <c r="D22" s="132">
        <v>0.17</v>
      </c>
      <c r="E22" s="133">
        <f t="shared" si="0"/>
        <v>1.0017437378225704</v>
      </c>
      <c r="F22" s="134">
        <v>-300</v>
      </c>
      <c r="G22" s="135">
        <v>3541</v>
      </c>
      <c r="H22" s="135">
        <v>3841</v>
      </c>
      <c r="I22" s="135">
        <v>922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s="33" customFormat="1" x14ac:dyDescent="0.2">
      <c r="A23" s="129">
        <v>2044</v>
      </c>
      <c r="B23" s="130">
        <v>357903</v>
      </c>
      <c r="C23" s="131">
        <v>576</v>
      </c>
      <c r="D23" s="132">
        <v>0.16</v>
      </c>
      <c r="E23" s="133">
        <f t="shared" si="0"/>
        <v>1.0016119688688512</v>
      </c>
      <c r="F23" s="134">
        <v>-349</v>
      </c>
      <c r="G23" s="135">
        <v>3524</v>
      </c>
      <c r="H23" s="135">
        <v>3873</v>
      </c>
      <c r="I23" s="135">
        <v>925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s="33" customFormat="1" x14ac:dyDescent="0.2">
      <c r="A24" s="129">
        <v>2045</v>
      </c>
      <c r="B24" s="130">
        <v>358438</v>
      </c>
      <c r="C24" s="131">
        <v>535</v>
      </c>
      <c r="D24" s="132">
        <v>0.15</v>
      </c>
      <c r="E24" s="133">
        <f t="shared" si="0"/>
        <v>1.0014948184284569</v>
      </c>
      <c r="F24" s="134">
        <v>-394</v>
      </c>
      <c r="G24" s="135">
        <v>3506</v>
      </c>
      <c r="H24" s="135">
        <v>3900</v>
      </c>
      <c r="I24" s="135">
        <v>928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33" customFormat="1" x14ac:dyDescent="0.2">
      <c r="A25" s="129">
        <v>2046</v>
      </c>
      <c r="B25" s="130">
        <v>358936</v>
      </c>
      <c r="C25" s="131">
        <v>498</v>
      </c>
      <c r="D25" s="132">
        <v>0.14000000000000001</v>
      </c>
      <c r="E25" s="133">
        <f t="shared" si="0"/>
        <v>1.0013893616190248</v>
      </c>
      <c r="F25" s="134">
        <v>-433</v>
      </c>
      <c r="G25" s="135">
        <v>3490</v>
      </c>
      <c r="H25" s="135">
        <v>3923</v>
      </c>
      <c r="I25" s="135">
        <v>931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s="33" customFormat="1" x14ac:dyDescent="0.2">
      <c r="A26" s="129">
        <v>2047</v>
      </c>
      <c r="B26" s="130">
        <v>359400</v>
      </c>
      <c r="C26" s="131">
        <v>464</v>
      </c>
      <c r="D26" s="132">
        <v>0.13</v>
      </c>
      <c r="E26" s="133">
        <f t="shared" si="0"/>
        <v>1.001292709563822</v>
      </c>
      <c r="F26" s="134">
        <v>-469</v>
      </c>
      <c r="G26" s="135">
        <v>3474</v>
      </c>
      <c r="H26" s="135">
        <v>3943</v>
      </c>
      <c r="I26" s="135">
        <v>933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s="33" customFormat="1" x14ac:dyDescent="0.2">
      <c r="A27" s="129">
        <v>2048</v>
      </c>
      <c r="B27" s="130">
        <v>359836</v>
      </c>
      <c r="C27" s="131">
        <v>435</v>
      </c>
      <c r="D27" s="132">
        <v>0.12</v>
      </c>
      <c r="E27" s="133">
        <f t="shared" si="0"/>
        <v>1.0012131329994436</v>
      </c>
      <c r="F27" s="134">
        <v>-500</v>
      </c>
      <c r="G27" s="135">
        <v>3459</v>
      </c>
      <c r="H27" s="135">
        <v>3959</v>
      </c>
      <c r="I27" s="135">
        <v>936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s="33" customFormat="1" x14ac:dyDescent="0.2">
      <c r="A28" s="129">
        <v>2049</v>
      </c>
      <c r="B28" s="130">
        <v>360247</v>
      </c>
      <c r="C28" s="131">
        <v>411</v>
      </c>
      <c r="D28" s="132">
        <v>0.11</v>
      </c>
      <c r="E28" s="133">
        <f t="shared" si="0"/>
        <v>1.0011421869962984</v>
      </c>
      <c r="F28" s="134">
        <v>-527</v>
      </c>
      <c r="G28" s="135">
        <v>3444</v>
      </c>
      <c r="H28" s="135">
        <v>3971</v>
      </c>
      <c r="I28" s="135">
        <v>938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s="33" customFormat="1" x14ac:dyDescent="0.2">
      <c r="A29" s="129">
        <v>2050</v>
      </c>
      <c r="B29" s="130">
        <v>360639</v>
      </c>
      <c r="C29" s="131">
        <v>392</v>
      </c>
      <c r="D29" s="132">
        <v>0.11</v>
      </c>
      <c r="E29" s="133">
        <f t="shared" si="0"/>
        <v>1.0010881423023648</v>
      </c>
      <c r="F29" s="134">
        <v>-549</v>
      </c>
      <c r="G29" s="135">
        <v>3431</v>
      </c>
      <c r="H29" s="135">
        <v>3979</v>
      </c>
      <c r="I29" s="135">
        <v>940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s="33" customFormat="1" x14ac:dyDescent="0.2">
      <c r="A30" s="129">
        <v>2051</v>
      </c>
      <c r="B30" s="130">
        <v>361015</v>
      </c>
      <c r="C30" s="131">
        <v>377</v>
      </c>
      <c r="D30" s="132">
        <v>0.1</v>
      </c>
      <c r="E30" s="133">
        <f t="shared" si="0"/>
        <v>1.0010425938403777</v>
      </c>
      <c r="F30" s="134">
        <v>-566</v>
      </c>
      <c r="G30" s="135">
        <v>3418</v>
      </c>
      <c r="H30" s="135">
        <v>3984</v>
      </c>
      <c r="I30" s="135">
        <v>942</v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s="33" customFormat="1" x14ac:dyDescent="0.2">
      <c r="A31" s="129">
        <v>2052</v>
      </c>
      <c r="B31" s="130">
        <v>361381</v>
      </c>
      <c r="C31" s="131">
        <v>366</v>
      </c>
      <c r="D31" s="132">
        <v>0.1</v>
      </c>
      <c r="E31" s="133">
        <f t="shared" si="0"/>
        <v>1.0010138082905142</v>
      </c>
      <c r="F31" s="134">
        <v>-579</v>
      </c>
      <c r="G31" s="135">
        <v>3407</v>
      </c>
      <c r="H31" s="135">
        <v>3986</v>
      </c>
      <c r="I31" s="135">
        <v>944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s="33" customFormat="1" x14ac:dyDescent="0.2">
      <c r="A32" s="129">
        <v>2053</v>
      </c>
      <c r="B32" s="130">
        <v>361739</v>
      </c>
      <c r="C32" s="131">
        <v>359</v>
      </c>
      <c r="D32" s="132">
        <v>0.1</v>
      </c>
      <c r="E32" s="133">
        <f t="shared" si="0"/>
        <v>1.0009906442231329</v>
      </c>
      <c r="F32" s="134">
        <v>-587</v>
      </c>
      <c r="G32" s="135">
        <v>3398</v>
      </c>
      <c r="H32" s="135">
        <v>3985</v>
      </c>
      <c r="I32" s="135">
        <v>946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s="33" customFormat="1" x14ac:dyDescent="0.2">
      <c r="A33" s="129">
        <v>2054</v>
      </c>
      <c r="B33" s="130">
        <v>362095</v>
      </c>
      <c r="C33" s="131">
        <v>355</v>
      </c>
      <c r="D33" s="132">
        <v>0.1</v>
      </c>
      <c r="E33" s="133">
        <f t="shared" si="0"/>
        <v>1.0009841349702411</v>
      </c>
      <c r="F33" s="134">
        <v>-592</v>
      </c>
      <c r="G33" s="135">
        <v>3390</v>
      </c>
      <c r="H33" s="135">
        <v>3983</v>
      </c>
      <c r="I33" s="135">
        <v>948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s="33" customFormat="1" x14ac:dyDescent="0.2">
      <c r="A34" s="129">
        <v>2055</v>
      </c>
      <c r="B34" s="130">
        <v>362450</v>
      </c>
      <c r="C34" s="131">
        <v>355</v>
      </c>
      <c r="D34" s="132">
        <v>0.1</v>
      </c>
      <c r="E34" s="133">
        <f t="shared" si="0"/>
        <v>1.0009804056946381</v>
      </c>
      <c r="F34" s="134">
        <v>-594</v>
      </c>
      <c r="G34" s="135">
        <v>3385</v>
      </c>
      <c r="H34" s="135">
        <v>3979</v>
      </c>
      <c r="I34" s="135">
        <v>949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s="33" customFormat="1" x14ac:dyDescent="0.2">
      <c r="A35" s="129">
        <v>2056</v>
      </c>
      <c r="B35" s="130">
        <v>362807</v>
      </c>
      <c r="C35" s="131">
        <v>357</v>
      </c>
      <c r="D35" s="132">
        <v>0.1</v>
      </c>
      <c r="E35" s="133">
        <f t="shared" si="0"/>
        <v>1.0009849634432335</v>
      </c>
      <c r="F35" s="134">
        <v>-593</v>
      </c>
      <c r="G35" s="135">
        <v>3380</v>
      </c>
      <c r="H35" s="135">
        <v>3973</v>
      </c>
      <c r="I35" s="135">
        <v>951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s="33" customFormat="1" x14ac:dyDescent="0.2">
      <c r="A36" s="129">
        <v>2057</v>
      </c>
      <c r="B36" s="130">
        <v>363169</v>
      </c>
      <c r="C36" s="131">
        <v>362</v>
      </c>
      <c r="D36" s="132">
        <v>0.1</v>
      </c>
      <c r="E36" s="133">
        <f t="shared" si="0"/>
        <v>1.0009977756768751</v>
      </c>
      <c r="F36" s="134">
        <v>-590</v>
      </c>
      <c r="G36" s="135">
        <v>3377</v>
      </c>
      <c r="H36" s="135">
        <v>3967</v>
      </c>
      <c r="I36" s="135">
        <v>952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s="33" customFormat="1" x14ac:dyDescent="0.2">
      <c r="A37" s="129">
        <v>2058</v>
      </c>
      <c r="B37" s="130">
        <v>363536</v>
      </c>
      <c r="C37" s="131">
        <v>367</v>
      </c>
      <c r="D37" s="132">
        <v>0.1</v>
      </c>
      <c r="E37" s="133">
        <f t="shared" si="0"/>
        <v>1.0010105488078553</v>
      </c>
      <c r="F37" s="134">
        <v>-586</v>
      </c>
      <c r="G37" s="135">
        <v>3375</v>
      </c>
      <c r="H37" s="135">
        <v>3961</v>
      </c>
      <c r="I37" s="135">
        <v>953</v>
      </c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s="33" customFormat="1" x14ac:dyDescent="0.2">
      <c r="A38" s="129">
        <v>2059</v>
      </c>
      <c r="B38" s="136">
        <v>363909</v>
      </c>
      <c r="C38" s="131">
        <v>373</v>
      </c>
      <c r="D38" s="132">
        <v>0.1</v>
      </c>
      <c r="E38" s="133">
        <f t="shared" si="0"/>
        <v>1.001026033185159</v>
      </c>
      <c r="F38" s="134">
        <v>-582</v>
      </c>
      <c r="G38" s="135">
        <v>3373</v>
      </c>
      <c r="H38" s="135">
        <v>3955</v>
      </c>
      <c r="I38" s="135">
        <v>955</v>
      </c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s="33" customFormat="1" x14ac:dyDescent="0.2">
      <c r="A39" s="129">
        <v>2060</v>
      </c>
      <c r="B39" s="136">
        <v>364287</v>
      </c>
      <c r="C39" s="131">
        <v>378</v>
      </c>
      <c r="D39" s="132">
        <v>0.1</v>
      </c>
      <c r="E39" s="133">
        <f t="shared" si="0"/>
        <v>1.0010387212187661</v>
      </c>
      <c r="F39" s="134">
        <v>-578</v>
      </c>
      <c r="G39" s="135">
        <v>3372</v>
      </c>
      <c r="H39" s="135">
        <v>3950</v>
      </c>
      <c r="I39" s="135">
        <v>956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s="33" customFormat="1" x14ac:dyDescent="0.2">
      <c r="A40" s="129">
        <v>2061</v>
      </c>
      <c r="B40" s="136">
        <v>364670</v>
      </c>
      <c r="C40" s="131">
        <v>383</v>
      </c>
      <c r="D40" s="132">
        <v>0.11</v>
      </c>
      <c r="E40" s="133">
        <f t="shared" si="0"/>
        <v>1.001051368838306</v>
      </c>
      <c r="F40" s="134">
        <v>-575</v>
      </c>
      <c r="G40" s="135">
        <v>3370</v>
      </c>
      <c r="H40" s="135">
        <v>3945</v>
      </c>
      <c r="I40" s="135">
        <v>958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s="33" customFormat="1" x14ac:dyDescent="0.2">
      <c r="A41" s="129">
        <v>2062</v>
      </c>
      <c r="B41" s="136">
        <v>365057</v>
      </c>
      <c r="C41" s="131">
        <v>386</v>
      </c>
      <c r="D41" s="132">
        <v>0.11</v>
      </c>
      <c r="E41" s="133">
        <f t="shared" si="0"/>
        <v>1.0010612334439357</v>
      </c>
      <c r="F41" s="134">
        <v>-574</v>
      </c>
      <c r="G41" s="135">
        <v>3369</v>
      </c>
      <c r="H41" s="135">
        <v>3943</v>
      </c>
      <c r="I41" s="135">
        <v>960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s="33" customFormat="1" x14ac:dyDescent="0.2">
      <c r="A42" s="129">
        <v>2063</v>
      </c>
      <c r="B42" s="136">
        <v>365443</v>
      </c>
      <c r="C42" s="131">
        <v>387</v>
      </c>
      <c r="D42" s="137">
        <v>0.11</v>
      </c>
      <c r="E42" s="133">
        <f t="shared" si="0"/>
        <v>1.0010573691231781</v>
      </c>
      <c r="F42" s="134">
        <v>-575</v>
      </c>
      <c r="G42" s="135">
        <v>3367</v>
      </c>
      <c r="H42" s="135">
        <v>3942</v>
      </c>
      <c r="I42" s="135">
        <v>962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s="33" customFormat="1" x14ac:dyDescent="0.2">
      <c r="A43" s="129">
        <v>2064</v>
      </c>
      <c r="B43" s="136">
        <v>365828</v>
      </c>
      <c r="C43" s="131">
        <v>385</v>
      </c>
      <c r="D43" s="137">
        <v>0.11</v>
      </c>
      <c r="E43" s="133">
        <f t="shared" si="0"/>
        <v>1.00105351586978</v>
      </c>
      <c r="F43" s="134">
        <v>-579</v>
      </c>
      <c r="G43" s="135">
        <v>3364</v>
      </c>
      <c r="H43" s="135">
        <v>3943</v>
      </c>
      <c r="I43" s="135">
        <v>963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s="33" customFormat="1" x14ac:dyDescent="0.2">
      <c r="A44" s="138">
        <v>2065</v>
      </c>
      <c r="B44" s="139">
        <v>366207</v>
      </c>
      <c r="C44" s="131">
        <v>379</v>
      </c>
      <c r="D44" s="137">
        <v>0.1</v>
      </c>
      <c r="E44" s="133">
        <f t="shared" si="0"/>
        <v>1.0010360059918868</v>
      </c>
      <c r="F44" s="134">
        <v>-585</v>
      </c>
      <c r="G44" s="140">
        <v>3361</v>
      </c>
      <c r="H44" s="140">
        <v>3946</v>
      </c>
      <c r="I44" s="140">
        <v>965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s="33" customFormat="1" ht="14.25" x14ac:dyDescent="0.2">
      <c r="A45" s="38"/>
      <c r="B45" s="141"/>
      <c r="C45" s="142"/>
      <c r="D45" s="142"/>
      <c r="E45" s="142"/>
      <c r="F45" s="142"/>
      <c r="G45" s="143"/>
      <c r="H45" s="143"/>
      <c r="I45" s="144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s="33" customFormat="1" ht="14.25" x14ac:dyDescent="0.2">
      <c r="A46" s="38"/>
      <c r="B46" s="141"/>
      <c r="C46" s="145"/>
      <c r="D46" s="145"/>
      <c r="E46" s="142"/>
      <c r="F46" s="142"/>
      <c r="G46" s="143"/>
      <c r="H46" s="143"/>
      <c r="I46" s="144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s="33" customFormat="1" ht="14.25" x14ac:dyDescent="0.2">
      <c r="A47" s="38"/>
      <c r="B47" s="146"/>
      <c r="C47" s="145"/>
      <c r="D47" s="145"/>
      <c r="E47" s="142"/>
      <c r="F47" s="142"/>
      <c r="G47" s="143"/>
      <c r="H47" s="143"/>
      <c r="I47" s="144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s="33" customFormat="1" ht="14.25" x14ac:dyDescent="0.2">
      <c r="A48" s="38"/>
      <c r="B48" s="146"/>
      <c r="C48" s="145"/>
      <c r="D48" s="145"/>
      <c r="E48" s="142"/>
      <c r="F48" s="142"/>
      <c r="G48" s="143"/>
      <c r="H48" s="143"/>
      <c r="I48" s="144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s="33" customFormat="1" ht="14.25" x14ac:dyDescent="0.2">
      <c r="A49" s="38"/>
      <c r="B49" s="146"/>
      <c r="C49" s="145"/>
      <c r="D49" s="145"/>
      <c r="E49" s="142"/>
      <c r="F49" s="142"/>
      <c r="G49" s="143"/>
      <c r="H49" s="143"/>
      <c r="I49" s="144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s="33" customFormat="1" ht="14.25" x14ac:dyDescent="0.2">
      <c r="A50" s="38"/>
      <c r="B50" s="146"/>
      <c r="C50" s="145"/>
      <c r="D50" s="145"/>
      <c r="E50" s="142"/>
      <c r="F50" s="142"/>
      <c r="G50" s="143"/>
      <c r="H50" s="143"/>
      <c r="I50" s="144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s="33" customFormat="1" ht="14.25" x14ac:dyDescent="0.2">
      <c r="A51" s="38"/>
      <c r="B51" s="146"/>
      <c r="C51" s="145"/>
      <c r="D51" s="145"/>
      <c r="E51" s="142"/>
      <c r="F51" s="142"/>
      <c r="G51" s="143"/>
      <c r="H51" s="143"/>
      <c r="I51" s="144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s="33" customFormat="1" ht="14.25" x14ac:dyDescent="0.2">
      <c r="A52" s="38"/>
      <c r="B52" s="146"/>
      <c r="C52" s="145"/>
      <c r="D52" s="145"/>
      <c r="E52" s="142"/>
      <c r="F52" s="142"/>
      <c r="G52" s="143"/>
      <c r="H52" s="143"/>
      <c r="I52" s="144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s="33" customFormat="1" ht="14.25" x14ac:dyDescent="0.2">
      <c r="A53" s="38"/>
      <c r="B53" s="146"/>
      <c r="C53" s="145"/>
      <c r="D53" s="145"/>
      <c r="E53" s="142"/>
      <c r="F53" s="142"/>
      <c r="G53" s="143"/>
      <c r="H53" s="143"/>
      <c r="I53" s="144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s="33" customFormat="1" ht="14.25" x14ac:dyDescent="0.2">
      <c r="A54" s="38"/>
      <c r="B54" s="146"/>
      <c r="C54" s="145"/>
      <c r="D54" s="145"/>
      <c r="E54" s="142"/>
      <c r="F54" s="142"/>
      <c r="G54" s="143"/>
      <c r="H54" s="143"/>
      <c r="I54" s="144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s="33" customFormat="1" ht="14.25" x14ac:dyDescent="0.2">
      <c r="A55" s="38"/>
      <c r="B55" s="146"/>
      <c r="C55" s="145"/>
      <c r="D55" s="145"/>
      <c r="E55" s="142"/>
      <c r="F55" s="142"/>
      <c r="G55" s="143"/>
      <c r="H55" s="143"/>
      <c r="I55" s="144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s="33" customFormat="1" ht="14.25" x14ac:dyDescent="0.2">
      <c r="A56" s="38"/>
      <c r="B56" s="146"/>
      <c r="C56" s="145"/>
      <c r="D56" s="145"/>
      <c r="E56" s="142"/>
      <c r="F56" s="142"/>
      <c r="G56" s="143"/>
      <c r="H56" s="143"/>
      <c r="I56" s="144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s="33" customFormat="1" ht="14.25" x14ac:dyDescent="0.2">
      <c r="A57" s="38"/>
      <c r="B57" s="146"/>
      <c r="C57" s="145"/>
      <c r="D57" s="145"/>
      <c r="E57" s="142"/>
      <c r="F57" s="142"/>
      <c r="G57" s="143"/>
      <c r="H57" s="143"/>
      <c r="I57" s="144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s="33" customFormat="1" ht="14.25" x14ac:dyDescent="0.2">
      <c r="A58" s="38"/>
      <c r="B58" s="146"/>
      <c r="C58" s="145"/>
      <c r="D58" s="145"/>
      <c r="E58" s="142"/>
      <c r="F58" s="142"/>
      <c r="G58" s="143"/>
      <c r="H58" s="143"/>
      <c r="I58" s="144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s="33" customFormat="1" ht="14.25" x14ac:dyDescent="0.2">
      <c r="A59" s="38"/>
      <c r="B59" s="146"/>
      <c r="C59" s="145"/>
      <c r="D59" s="145"/>
      <c r="E59" s="142"/>
      <c r="F59" s="142"/>
      <c r="G59" s="143"/>
      <c r="H59" s="143"/>
      <c r="I59" s="144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s="33" customFormat="1" ht="14.25" x14ac:dyDescent="0.2">
      <c r="A60" s="38"/>
      <c r="B60" s="146"/>
      <c r="C60" s="145"/>
      <c r="D60" s="145"/>
      <c r="E60" s="142"/>
      <c r="F60" s="142"/>
      <c r="G60" s="143"/>
      <c r="H60" s="143"/>
      <c r="I60" s="144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s="33" customFormat="1" ht="14.25" x14ac:dyDescent="0.2">
      <c r="A61" s="38"/>
      <c r="B61" s="146"/>
      <c r="C61" s="145"/>
      <c r="D61" s="145"/>
      <c r="E61" s="142"/>
      <c r="F61" s="142"/>
      <c r="G61" s="143"/>
      <c r="H61" s="143"/>
      <c r="I61" s="144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s="33" customFormat="1" ht="14.25" x14ac:dyDescent="0.2">
      <c r="A62" s="38"/>
      <c r="B62" s="146"/>
      <c r="C62" s="145"/>
      <c r="D62" s="145"/>
      <c r="E62" s="142"/>
      <c r="F62" s="142"/>
      <c r="G62" s="143"/>
      <c r="H62" s="143"/>
      <c r="I62" s="144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s="33" customFormat="1" ht="14.25" x14ac:dyDescent="0.2">
      <c r="A63" s="38"/>
      <c r="B63" s="146"/>
      <c r="C63" s="145"/>
      <c r="D63" s="145"/>
      <c r="E63" s="142"/>
      <c r="F63" s="142"/>
      <c r="G63" s="143"/>
      <c r="H63" s="143"/>
      <c r="I63" s="144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s="33" customFormat="1" ht="14.25" x14ac:dyDescent="0.2">
      <c r="A64" s="38"/>
      <c r="B64" s="146"/>
      <c r="C64" s="145"/>
      <c r="D64" s="145"/>
      <c r="E64" s="142"/>
      <c r="F64" s="142"/>
      <c r="G64" s="143"/>
      <c r="H64" s="143"/>
      <c r="I64" s="144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s="33" customFormat="1" ht="14.25" x14ac:dyDescent="0.2">
      <c r="A65" s="38"/>
      <c r="B65" s="146"/>
      <c r="C65" s="145"/>
      <c r="D65" s="145"/>
      <c r="E65" s="142"/>
      <c r="F65" s="142"/>
      <c r="G65" s="143"/>
      <c r="H65" s="143"/>
      <c r="I65" s="144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s="33" customFormat="1" ht="14.25" x14ac:dyDescent="0.2">
      <c r="A66" s="38"/>
      <c r="B66" s="146"/>
      <c r="C66" s="145"/>
      <c r="D66" s="145"/>
      <c r="E66" s="142"/>
      <c r="F66" s="142"/>
      <c r="G66" s="143"/>
      <c r="H66" s="143"/>
      <c r="I66" s="144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s="33" customFormat="1" ht="14.25" x14ac:dyDescent="0.2">
      <c r="A67" s="38"/>
      <c r="B67" s="146"/>
      <c r="C67" s="145"/>
      <c r="D67" s="145"/>
      <c r="E67" s="142"/>
      <c r="F67" s="142"/>
      <c r="G67" s="143"/>
      <c r="H67" s="143"/>
      <c r="I67" s="144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s="33" customFormat="1" ht="14.25" x14ac:dyDescent="0.2">
      <c r="A68" s="38"/>
      <c r="B68" s="146"/>
      <c r="C68" s="145"/>
      <c r="D68" s="145"/>
      <c r="E68" s="142"/>
      <c r="F68" s="142"/>
      <c r="G68" s="143"/>
      <c r="H68" s="143"/>
      <c r="I68" s="144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s="33" customFormat="1" ht="14.25" x14ac:dyDescent="0.2">
      <c r="A69" s="38"/>
      <c r="B69" s="146"/>
      <c r="C69" s="145"/>
      <c r="D69" s="145"/>
      <c r="E69" s="142"/>
      <c r="F69" s="142"/>
      <c r="G69" s="143"/>
      <c r="H69" s="143"/>
      <c r="I69" s="144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s="33" customFormat="1" ht="14.25" x14ac:dyDescent="0.2">
      <c r="A70" s="38"/>
      <c r="B70" s="146"/>
      <c r="C70" s="145"/>
      <c r="D70" s="145"/>
      <c r="E70" s="142"/>
      <c r="F70" s="142"/>
      <c r="G70" s="143"/>
      <c r="H70" s="143"/>
      <c r="I70" s="144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s="33" customFormat="1" ht="14.25" x14ac:dyDescent="0.2">
      <c r="A71" s="38"/>
      <c r="B71" s="146"/>
      <c r="C71" s="145"/>
      <c r="D71" s="145"/>
      <c r="E71" s="142"/>
      <c r="F71" s="142"/>
      <c r="G71" s="143"/>
      <c r="H71" s="143"/>
      <c r="I71" s="144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s="33" customFormat="1" ht="14.25" x14ac:dyDescent="0.2">
      <c r="A72" s="38"/>
      <c r="B72" s="146"/>
      <c r="C72" s="145"/>
      <c r="D72" s="145"/>
      <c r="E72" s="142"/>
      <c r="F72" s="142"/>
      <c r="G72" s="143"/>
      <c r="H72" s="143"/>
      <c r="I72" s="144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s="33" customFormat="1" ht="14.25" x14ac:dyDescent="0.2">
      <c r="A73" s="38"/>
      <c r="B73" s="146"/>
      <c r="C73" s="145"/>
      <c r="D73" s="145"/>
      <c r="E73" s="142"/>
      <c r="F73" s="142"/>
      <c r="G73" s="143"/>
      <c r="H73" s="143"/>
      <c r="I73" s="144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s="33" customFormat="1" ht="14.25" x14ac:dyDescent="0.2">
      <c r="A74" s="38"/>
      <c r="B74" s="146"/>
      <c r="C74" s="145"/>
      <c r="D74" s="145"/>
      <c r="E74" s="142"/>
      <c r="F74" s="142"/>
      <c r="G74" s="143"/>
      <c r="H74" s="143"/>
      <c r="I74" s="144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s="33" customFormat="1" ht="14.25" x14ac:dyDescent="0.2">
      <c r="A75" s="38"/>
      <c r="B75" s="146"/>
      <c r="C75" s="145"/>
      <c r="D75" s="145"/>
      <c r="E75" s="142"/>
      <c r="F75" s="142"/>
      <c r="G75" s="143"/>
      <c r="H75" s="143"/>
      <c r="I75" s="144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s="33" customFormat="1" ht="14.25" x14ac:dyDescent="0.2">
      <c r="A76" s="38"/>
      <c r="B76" s="146"/>
      <c r="C76" s="145"/>
      <c r="D76" s="145"/>
      <c r="E76" s="142"/>
      <c r="F76" s="142"/>
      <c r="G76" s="143"/>
      <c r="H76" s="143"/>
      <c r="I76" s="144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s="33" customFormat="1" ht="14.25" x14ac:dyDescent="0.2">
      <c r="A77" s="38"/>
      <c r="B77" s="146"/>
      <c r="C77" s="145"/>
      <c r="D77" s="145"/>
      <c r="E77" s="142"/>
      <c r="F77" s="142"/>
      <c r="G77" s="143"/>
      <c r="H77" s="143"/>
      <c r="I77" s="144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s="33" customFormat="1" ht="14.25" x14ac:dyDescent="0.2">
      <c r="A78" s="38"/>
      <c r="B78" s="146"/>
      <c r="C78" s="145"/>
      <c r="D78" s="145"/>
      <c r="E78" s="142"/>
      <c r="F78" s="142"/>
      <c r="G78" s="143"/>
      <c r="H78" s="143"/>
      <c r="I78" s="144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s="33" customFormat="1" ht="14.25" x14ac:dyDescent="0.2">
      <c r="A79" s="38"/>
      <c r="B79" s="146"/>
      <c r="C79" s="145"/>
      <c r="D79" s="145"/>
      <c r="E79" s="142"/>
      <c r="F79" s="142"/>
      <c r="G79" s="143"/>
      <c r="H79" s="143"/>
      <c r="I79" s="144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s="33" customFormat="1" ht="14.25" x14ac:dyDescent="0.2">
      <c r="A80" s="38"/>
      <c r="B80" s="146"/>
      <c r="C80" s="145"/>
      <c r="D80" s="145"/>
      <c r="E80" s="142"/>
      <c r="F80" s="142"/>
      <c r="G80" s="143"/>
      <c r="H80" s="143"/>
      <c r="I80" s="144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s="33" customFormat="1" ht="14.25" x14ac:dyDescent="0.2">
      <c r="A81" s="38"/>
      <c r="B81" s="146"/>
      <c r="C81" s="145"/>
      <c r="D81" s="145"/>
      <c r="E81" s="142"/>
      <c r="F81" s="142"/>
      <c r="G81" s="143"/>
      <c r="H81" s="143"/>
      <c r="I81" s="144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s="33" customFormat="1" ht="14.25" x14ac:dyDescent="0.2">
      <c r="A82" s="38"/>
      <c r="B82" s="146"/>
      <c r="C82" s="145"/>
      <c r="D82" s="145"/>
      <c r="E82" s="142"/>
      <c r="F82" s="142"/>
      <c r="G82" s="143"/>
      <c r="H82" s="143"/>
      <c r="I82" s="144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s="33" customFormat="1" ht="14.25" x14ac:dyDescent="0.2">
      <c r="A83" s="38"/>
      <c r="B83" s="146"/>
      <c r="C83" s="145"/>
      <c r="D83" s="145"/>
      <c r="E83" s="142"/>
      <c r="F83" s="142"/>
      <c r="G83" s="143"/>
      <c r="H83" s="143"/>
      <c r="I83" s="144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s="33" customFormat="1" ht="14.25" x14ac:dyDescent="0.2">
      <c r="A84" s="38"/>
      <c r="B84" s="146"/>
      <c r="C84" s="145"/>
      <c r="D84" s="145"/>
      <c r="E84" s="142"/>
      <c r="F84" s="142"/>
      <c r="G84" s="143"/>
      <c r="H84" s="143"/>
      <c r="I84" s="144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s="33" customFormat="1" ht="14.25" x14ac:dyDescent="0.2">
      <c r="A85" s="38"/>
      <c r="B85" s="146"/>
      <c r="C85" s="145"/>
      <c r="D85" s="145"/>
      <c r="E85" s="142"/>
      <c r="F85" s="142"/>
      <c r="G85" s="143"/>
      <c r="H85" s="143"/>
      <c r="I85" s="144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s="33" customFormat="1" ht="14.25" x14ac:dyDescent="0.2">
      <c r="A86" s="38"/>
      <c r="B86" s="146"/>
      <c r="C86" s="145"/>
      <c r="D86" s="145"/>
      <c r="E86" s="142"/>
      <c r="F86" s="142"/>
      <c r="G86" s="143"/>
      <c r="H86" s="143"/>
      <c r="I86" s="144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s="33" customFormat="1" ht="14.25" x14ac:dyDescent="0.2">
      <c r="A87" s="38"/>
      <c r="B87" s="146"/>
      <c r="C87" s="145"/>
      <c r="D87" s="145"/>
      <c r="E87" s="142"/>
      <c r="F87" s="142"/>
      <c r="G87" s="143"/>
      <c r="H87" s="143"/>
      <c r="I87" s="144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s="33" customFormat="1" ht="14.25" x14ac:dyDescent="0.2">
      <c r="A88" s="38"/>
      <c r="B88" s="146"/>
      <c r="C88" s="145"/>
      <c r="D88" s="145"/>
      <c r="E88" s="142"/>
      <c r="F88" s="142"/>
      <c r="G88" s="143"/>
      <c r="H88" s="143"/>
      <c r="I88" s="144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s="33" customFormat="1" ht="14.25" x14ac:dyDescent="0.2">
      <c r="A89" s="38"/>
      <c r="B89" s="146"/>
      <c r="C89" s="145"/>
      <c r="D89" s="145"/>
      <c r="E89" s="142"/>
      <c r="F89" s="142"/>
      <c r="G89" s="143"/>
      <c r="H89" s="143"/>
      <c r="I89" s="144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s="33" customFormat="1" ht="14.25" x14ac:dyDescent="0.2">
      <c r="A90" s="38"/>
      <c r="B90" s="146"/>
      <c r="C90" s="145"/>
      <c r="D90" s="145"/>
      <c r="E90" s="142"/>
      <c r="F90" s="142"/>
      <c r="G90" s="143"/>
      <c r="H90" s="143"/>
      <c r="I90" s="144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s="33" customFormat="1" ht="14.25" x14ac:dyDescent="0.2">
      <c r="A91" s="38"/>
      <c r="B91" s="146"/>
      <c r="C91" s="145"/>
      <c r="D91" s="145"/>
      <c r="E91" s="142"/>
      <c r="F91" s="142"/>
      <c r="G91" s="143"/>
      <c r="H91" s="143"/>
      <c r="I91" s="144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s="33" customFormat="1" ht="14.25" x14ac:dyDescent="0.2">
      <c r="A92" s="38"/>
      <c r="B92" s="146"/>
      <c r="C92" s="145"/>
      <c r="D92" s="145"/>
      <c r="E92" s="142"/>
      <c r="F92" s="142"/>
      <c r="G92" s="143"/>
      <c r="H92" s="143"/>
      <c r="I92" s="144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s="33" customFormat="1" ht="14.25" x14ac:dyDescent="0.2">
      <c r="A93" s="38"/>
      <c r="B93" s="146"/>
      <c r="C93" s="145"/>
      <c r="D93" s="145"/>
      <c r="E93" s="142"/>
      <c r="F93" s="142"/>
      <c r="G93" s="143"/>
      <c r="H93" s="143"/>
      <c r="I93" s="144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s="33" customFormat="1" ht="14.25" x14ac:dyDescent="0.2">
      <c r="A94" s="38"/>
      <c r="B94" s="146"/>
      <c r="C94" s="145"/>
      <c r="D94" s="145"/>
      <c r="E94" s="142"/>
      <c r="F94" s="142"/>
      <c r="G94" s="143"/>
      <c r="H94" s="143"/>
      <c r="I94" s="144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s="33" customFormat="1" ht="14.25" x14ac:dyDescent="0.2">
      <c r="A95" s="38"/>
      <c r="B95" s="146"/>
      <c r="C95" s="145"/>
      <c r="D95" s="145"/>
      <c r="E95" s="142"/>
      <c r="F95" s="142"/>
      <c r="G95" s="143"/>
      <c r="H95" s="143"/>
      <c r="I95" s="144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s="33" customFormat="1" ht="14.25" x14ac:dyDescent="0.2">
      <c r="A96" s="38"/>
      <c r="B96" s="146"/>
      <c r="C96" s="145"/>
      <c r="D96" s="145"/>
      <c r="E96" s="142"/>
      <c r="F96" s="142"/>
      <c r="G96" s="143"/>
      <c r="H96" s="143"/>
      <c r="I96" s="144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s="33" customFormat="1" ht="14.25" x14ac:dyDescent="0.2">
      <c r="A97" s="38"/>
      <c r="B97" s="146"/>
      <c r="C97" s="145"/>
      <c r="D97" s="145"/>
      <c r="E97" s="142"/>
      <c r="F97" s="142"/>
      <c r="G97" s="143"/>
      <c r="H97" s="143"/>
      <c r="I97" s="144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s="33" customFormat="1" ht="14.25" x14ac:dyDescent="0.2">
      <c r="A98" s="38"/>
      <c r="B98" s="146"/>
      <c r="C98" s="145"/>
      <c r="D98" s="145"/>
      <c r="E98" s="142"/>
      <c r="F98" s="142"/>
      <c r="G98" s="143"/>
      <c r="H98" s="143"/>
      <c r="I98" s="144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s="33" customFormat="1" ht="14.25" x14ac:dyDescent="0.2">
      <c r="A99" s="38"/>
      <c r="B99" s="146"/>
      <c r="C99" s="145"/>
      <c r="D99" s="145"/>
      <c r="E99" s="142"/>
      <c r="F99" s="142"/>
      <c r="G99" s="143"/>
      <c r="H99" s="143"/>
      <c r="I99" s="144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s="33" customFormat="1" ht="14.25" x14ac:dyDescent="0.2">
      <c r="A100" s="38"/>
      <c r="B100" s="146"/>
      <c r="C100" s="145"/>
      <c r="D100" s="145"/>
      <c r="E100" s="142"/>
      <c r="F100" s="142"/>
      <c r="G100" s="143"/>
      <c r="H100" s="143"/>
      <c r="I100" s="144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s="33" customFormat="1" ht="14.25" x14ac:dyDescent="0.2">
      <c r="A101" s="38"/>
      <c r="B101" s="146"/>
      <c r="C101" s="145"/>
      <c r="D101" s="145"/>
      <c r="E101" s="142"/>
      <c r="F101" s="142"/>
      <c r="G101" s="143"/>
      <c r="H101" s="143"/>
      <c r="I101" s="144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s="33" customFormat="1" ht="14.25" x14ac:dyDescent="0.2">
      <c r="A102" s="38"/>
      <c r="B102" s="146"/>
      <c r="C102" s="145"/>
      <c r="D102" s="145"/>
      <c r="E102" s="142"/>
      <c r="F102" s="142"/>
      <c r="G102" s="143"/>
      <c r="H102" s="143"/>
      <c r="I102" s="144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s="33" customFormat="1" ht="14.25" x14ac:dyDescent="0.2">
      <c r="A103" s="38"/>
      <c r="B103" s="146"/>
      <c r="C103" s="145"/>
      <c r="D103" s="145"/>
      <c r="E103" s="142"/>
      <c r="F103" s="142"/>
      <c r="G103" s="143"/>
      <c r="H103" s="143"/>
      <c r="I103" s="144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s="33" customFormat="1" ht="14.25" x14ac:dyDescent="0.2">
      <c r="A104" s="38"/>
      <c r="B104" s="146"/>
      <c r="C104" s="145"/>
      <c r="D104" s="145"/>
      <c r="E104" s="142"/>
      <c r="F104" s="142"/>
      <c r="G104" s="143"/>
      <c r="H104" s="143"/>
      <c r="I104" s="144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s="33" customFormat="1" ht="14.25" x14ac:dyDescent="0.2">
      <c r="A105" s="38"/>
      <c r="B105" s="146"/>
      <c r="C105" s="145"/>
      <c r="D105" s="145"/>
      <c r="E105" s="142"/>
      <c r="F105" s="142"/>
      <c r="G105" s="143"/>
      <c r="H105" s="143"/>
      <c r="I105" s="144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s="33" customFormat="1" ht="14.25" x14ac:dyDescent="0.2">
      <c r="A106" s="38"/>
      <c r="B106" s="146"/>
      <c r="C106" s="145"/>
      <c r="D106" s="145"/>
      <c r="E106" s="142"/>
      <c r="F106" s="142"/>
      <c r="G106" s="143"/>
      <c r="H106" s="143"/>
      <c r="I106" s="144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s="33" customFormat="1" ht="14.25" x14ac:dyDescent="0.2">
      <c r="A107" s="38"/>
      <c r="B107" s="146"/>
      <c r="C107" s="145"/>
      <c r="D107" s="145"/>
      <c r="E107" s="142"/>
      <c r="F107" s="142"/>
      <c r="G107" s="143"/>
      <c r="H107" s="143"/>
      <c r="I107" s="144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s="33" customFormat="1" ht="14.25" x14ac:dyDescent="0.2">
      <c r="A108" s="38"/>
      <c r="B108" s="146"/>
      <c r="C108" s="145"/>
      <c r="D108" s="145"/>
      <c r="E108" s="142"/>
      <c r="F108" s="142"/>
      <c r="G108" s="143"/>
      <c r="H108" s="143"/>
      <c r="I108" s="144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s="33" customFormat="1" ht="14.25" x14ac:dyDescent="0.2">
      <c r="A109" s="38"/>
      <c r="B109" s="146"/>
      <c r="C109" s="145"/>
      <c r="D109" s="145"/>
      <c r="E109" s="142"/>
      <c r="F109" s="142"/>
      <c r="G109" s="143"/>
      <c r="H109" s="143"/>
      <c r="I109" s="144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s="33" customFormat="1" ht="14.25" x14ac:dyDescent="0.2">
      <c r="A110" s="38"/>
      <c r="B110" s="146"/>
      <c r="C110" s="145"/>
      <c r="D110" s="145"/>
      <c r="E110" s="142"/>
      <c r="F110" s="142"/>
      <c r="G110" s="143"/>
      <c r="H110" s="143"/>
      <c r="I110" s="144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s="33" customFormat="1" ht="14.25" x14ac:dyDescent="0.2">
      <c r="A111" s="38"/>
      <c r="B111" s="146"/>
      <c r="C111" s="145"/>
      <c r="D111" s="145"/>
      <c r="E111" s="142"/>
      <c r="F111" s="142"/>
      <c r="G111" s="143"/>
      <c r="H111" s="143"/>
      <c r="I111" s="144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s="33" customFormat="1" ht="14.25" x14ac:dyDescent="0.2">
      <c r="A112" s="38"/>
      <c r="B112" s="146"/>
      <c r="C112" s="145"/>
      <c r="D112" s="145"/>
      <c r="E112" s="142"/>
      <c r="F112" s="142"/>
      <c r="G112" s="143"/>
      <c r="H112" s="143"/>
      <c r="I112" s="144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s="33" customFormat="1" ht="14.25" x14ac:dyDescent="0.2">
      <c r="A113" s="38"/>
      <c r="B113" s="146"/>
      <c r="C113" s="145"/>
      <c r="D113" s="145"/>
      <c r="E113" s="142"/>
      <c r="F113" s="142"/>
      <c r="G113" s="143"/>
      <c r="H113" s="143"/>
      <c r="I113" s="144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s="33" customFormat="1" ht="14.25" x14ac:dyDescent="0.2">
      <c r="A114" s="38"/>
      <c r="B114" s="146"/>
      <c r="C114" s="145"/>
      <c r="D114" s="145"/>
      <c r="E114" s="142"/>
      <c r="F114" s="142"/>
      <c r="G114" s="143"/>
      <c r="H114" s="143"/>
      <c r="I114" s="144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s="33" customFormat="1" ht="14.25" x14ac:dyDescent="0.2">
      <c r="A115" s="38"/>
      <c r="B115" s="146"/>
      <c r="C115" s="145"/>
      <c r="D115" s="145"/>
      <c r="E115" s="142"/>
      <c r="F115" s="142"/>
      <c r="G115" s="143"/>
      <c r="H115" s="143"/>
      <c r="I115" s="144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s="33" customFormat="1" ht="14.25" x14ac:dyDescent="0.2">
      <c r="A116" s="38"/>
      <c r="B116" s="146"/>
      <c r="C116" s="145"/>
      <c r="D116" s="145"/>
      <c r="E116" s="142"/>
      <c r="F116" s="142"/>
      <c r="G116" s="143"/>
      <c r="H116" s="143"/>
      <c r="I116" s="144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s="33" customFormat="1" ht="14.25" x14ac:dyDescent="0.2">
      <c r="A117" s="38"/>
      <c r="B117" s="146"/>
      <c r="C117" s="145"/>
      <c r="D117" s="145"/>
      <c r="E117" s="142"/>
      <c r="F117" s="142"/>
      <c r="G117" s="143"/>
      <c r="H117" s="143"/>
      <c r="I117" s="144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s="33" customFormat="1" ht="14.25" x14ac:dyDescent="0.2">
      <c r="A118" s="38"/>
      <c r="B118" s="146"/>
      <c r="C118" s="145"/>
      <c r="D118" s="145"/>
      <c r="E118" s="142"/>
      <c r="F118" s="142"/>
      <c r="G118" s="143"/>
      <c r="H118" s="143"/>
      <c r="I118" s="144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s="33" customFormat="1" ht="14.25" x14ac:dyDescent="0.2">
      <c r="A119" s="38"/>
      <c r="B119" s="146"/>
      <c r="C119" s="145"/>
      <c r="D119" s="145"/>
      <c r="E119" s="142"/>
      <c r="F119" s="142"/>
      <c r="G119" s="143"/>
      <c r="H119" s="143"/>
      <c r="I119" s="144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s="33" customFormat="1" ht="14.25" x14ac:dyDescent="0.2">
      <c r="A120" s="38"/>
      <c r="B120" s="146"/>
      <c r="C120" s="145"/>
      <c r="D120" s="145"/>
      <c r="E120" s="142"/>
      <c r="F120" s="142"/>
      <c r="G120" s="143"/>
      <c r="H120" s="143"/>
      <c r="I120" s="144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s="33" customFormat="1" ht="14.25" x14ac:dyDescent="0.2">
      <c r="A121" s="38"/>
      <c r="B121" s="146"/>
      <c r="C121" s="145"/>
      <c r="D121" s="145"/>
      <c r="E121" s="142"/>
      <c r="F121" s="142"/>
      <c r="G121" s="143"/>
      <c r="H121" s="143"/>
      <c r="I121" s="144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s="33" customFormat="1" ht="14.25" x14ac:dyDescent="0.2">
      <c r="A122" s="38"/>
      <c r="B122" s="146"/>
      <c r="C122" s="145"/>
      <c r="D122" s="145"/>
      <c r="E122" s="142"/>
      <c r="F122" s="142"/>
      <c r="G122" s="143"/>
      <c r="H122" s="143"/>
      <c r="I122" s="144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s="33" customFormat="1" ht="14.25" x14ac:dyDescent="0.2">
      <c r="A123" s="38"/>
      <c r="B123" s="146"/>
      <c r="C123" s="145"/>
      <c r="D123" s="145"/>
      <c r="E123" s="142"/>
      <c r="F123" s="142"/>
      <c r="G123" s="143"/>
      <c r="H123" s="143"/>
      <c r="I123" s="144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s="33" customFormat="1" ht="14.25" x14ac:dyDescent="0.2">
      <c r="A124" s="38"/>
      <c r="B124" s="146"/>
      <c r="C124" s="145"/>
      <c r="D124" s="145"/>
      <c r="E124" s="142"/>
      <c r="F124" s="142"/>
      <c r="G124" s="143"/>
      <c r="H124" s="143"/>
      <c r="I124" s="144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s="33" customFormat="1" ht="14.25" x14ac:dyDescent="0.2">
      <c r="A125" s="38"/>
      <c r="B125" s="146"/>
      <c r="C125" s="145"/>
      <c r="D125" s="145"/>
      <c r="E125" s="142"/>
      <c r="F125" s="142"/>
      <c r="G125" s="143"/>
      <c r="H125" s="143"/>
      <c r="I125" s="144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s="33" customFormat="1" ht="14.25" x14ac:dyDescent="0.2">
      <c r="A126" s="38"/>
      <c r="B126" s="146"/>
      <c r="C126" s="145"/>
      <c r="D126" s="145"/>
      <c r="E126" s="142"/>
      <c r="F126" s="142"/>
      <c r="G126" s="143"/>
      <c r="H126" s="143"/>
      <c r="I126" s="144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s="33" customFormat="1" ht="14.25" x14ac:dyDescent="0.2">
      <c r="A127" s="38"/>
      <c r="B127" s="146"/>
      <c r="C127" s="145"/>
      <c r="D127" s="145"/>
      <c r="E127" s="142"/>
      <c r="F127" s="142"/>
      <c r="G127" s="143"/>
      <c r="H127" s="143"/>
      <c r="I127" s="144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s="33" customFormat="1" ht="14.25" x14ac:dyDescent="0.2">
      <c r="A128" s="38"/>
      <c r="B128" s="146"/>
      <c r="C128" s="145"/>
      <c r="D128" s="145"/>
      <c r="E128" s="142"/>
      <c r="F128" s="142"/>
      <c r="G128" s="143"/>
      <c r="H128" s="143"/>
      <c r="I128" s="144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s="33" customFormat="1" ht="14.25" x14ac:dyDescent="0.2">
      <c r="A129" s="38"/>
      <c r="B129" s="146"/>
      <c r="C129" s="145"/>
      <c r="D129" s="145"/>
      <c r="E129" s="142"/>
      <c r="F129" s="142"/>
      <c r="G129" s="143"/>
      <c r="H129" s="143"/>
      <c r="I129" s="144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s="33" customFormat="1" ht="14.25" x14ac:dyDescent="0.2">
      <c r="A130" s="38"/>
      <c r="B130" s="146"/>
      <c r="C130" s="145"/>
      <c r="D130" s="145"/>
      <c r="E130" s="142"/>
      <c r="F130" s="142"/>
      <c r="G130" s="143"/>
      <c r="H130" s="143"/>
      <c r="I130" s="144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s="33" customFormat="1" ht="14.25" x14ac:dyDescent="0.2">
      <c r="A131" s="38"/>
      <c r="B131" s="146"/>
      <c r="C131" s="145"/>
      <c r="D131" s="145"/>
      <c r="E131" s="142"/>
      <c r="F131" s="142"/>
      <c r="G131" s="143"/>
      <c r="H131" s="143"/>
      <c r="I131" s="144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s="33" customFormat="1" ht="14.25" x14ac:dyDescent="0.2">
      <c r="A132" s="38"/>
      <c r="B132" s="146"/>
      <c r="C132" s="145"/>
      <c r="D132" s="145"/>
      <c r="E132" s="142"/>
      <c r="F132" s="142"/>
      <c r="G132" s="143"/>
      <c r="H132" s="143"/>
      <c r="I132" s="144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s="33" customFormat="1" ht="14.25" x14ac:dyDescent="0.2">
      <c r="A133" s="38"/>
      <c r="B133" s="146"/>
      <c r="C133" s="145"/>
      <c r="D133" s="145"/>
      <c r="E133" s="142"/>
      <c r="F133" s="142"/>
      <c r="G133" s="143"/>
      <c r="H133" s="143"/>
      <c r="I133" s="144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s="33" customFormat="1" ht="14.25" x14ac:dyDescent="0.2">
      <c r="A134" s="38"/>
      <c r="B134" s="146"/>
      <c r="C134" s="145"/>
      <c r="D134" s="145"/>
      <c r="E134" s="142"/>
      <c r="F134" s="142"/>
      <c r="G134" s="143"/>
      <c r="H134" s="143"/>
      <c r="I134" s="144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s="33" customFormat="1" ht="14.25" x14ac:dyDescent="0.2">
      <c r="A135" s="38"/>
      <c r="B135" s="146"/>
      <c r="C135" s="145"/>
      <c r="D135" s="145"/>
      <c r="E135" s="142"/>
      <c r="F135" s="142"/>
      <c r="G135" s="143"/>
      <c r="H135" s="143"/>
      <c r="I135" s="144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s="33" customFormat="1" ht="14.25" x14ac:dyDescent="0.2">
      <c r="A136" s="38"/>
      <c r="B136" s="146"/>
      <c r="C136" s="145"/>
      <c r="D136" s="145"/>
      <c r="E136" s="142"/>
      <c r="F136" s="142"/>
      <c r="G136" s="143"/>
      <c r="H136" s="143"/>
      <c r="I136" s="144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s="33" customFormat="1" ht="14.25" x14ac:dyDescent="0.2">
      <c r="A137" s="38"/>
      <c r="B137" s="146"/>
      <c r="C137" s="145"/>
      <c r="D137" s="145"/>
      <c r="E137" s="142"/>
      <c r="F137" s="142"/>
      <c r="G137" s="143"/>
      <c r="H137" s="143"/>
      <c r="I137" s="144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s="33" customFormat="1" ht="14.25" x14ac:dyDescent="0.2">
      <c r="A138" s="38"/>
      <c r="B138" s="146"/>
      <c r="C138" s="145"/>
      <c r="D138" s="145"/>
      <c r="E138" s="142"/>
      <c r="F138" s="142"/>
      <c r="G138" s="143"/>
      <c r="H138" s="143"/>
      <c r="I138" s="144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s="33" customFormat="1" ht="14.25" x14ac:dyDescent="0.2">
      <c r="A139" s="38"/>
      <c r="B139" s="146"/>
      <c r="C139" s="145"/>
      <c r="D139" s="145"/>
      <c r="E139" s="142"/>
      <c r="F139" s="142"/>
      <c r="G139" s="143"/>
      <c r="H139" s="143"/>
      <c r="I139" s="144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s="33" customFormat="1" ht="14.25" x14ac:dyDescent="0.2">
      <c r="A140" s="38"/>
      <c r="B140" s="146"/>
      <c r="C140" s="145"/>
      <c r="D140" s="145"/>
      <c r="E140" s="142"/>
      <c r="F140" s="142"/>
      <c r="G140" s="143"/>
      <c r="H140" s="143"/>
      <c r="I140" s="144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s="33" customFormat="1" ht="14.25" x14ac:dyDescent="0.2">
      <c r="A141" s="38"/>
      <c r="B141" s="146"/>
      <c r="C141" s="145"/>
      <c r="D141" s="145"/>
      <c r="E141" s="142"/>
      <c r="F141" s="142"/>
      <c r="G141" s="143"/>
      <c r="H141" s="143"/>
      <c r="I141" s="144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s="33" customFormat="1" ht="14.25" x14ac:dyDescent="0.2">
      <c r="A142" s="38"/>
      <c r="B142" s="146"/>
      <c r="C142" s="145"/>
      <c r="D142" s="145"/>
      <c r="E142" s="142"/>
      <c r="F142" s="142"/>
      <c r="G142" s="143"/>
      <c r="H142" s="143"/>
      <c r="I142" s="144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s="33" customFormat="1" ht="14.25" x14ac:dyDescent="0.2">
      <c r="A143" s="38"/>
      <c r="B143" s="146"/>
      <c r="C143" s="145"/>
      <c r="D143" s="145"/>
      <c r="E143" s="142"/>
      <c r="F143" s="142"/>
      <c r="G143" s="143"/>
      <c r="H143" s="143"/>
      <c r="I143" s="144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s="16" customFormat="1" ht="12.6" customHeight="1" x14ac:dyDescent="0.2">
      <c r="B144" s="97"/>
      <c r="C144" s="147"/>
      <c r="D144" s="147"/>
      <c r="E144" s="148"/>
      <c r="F144" s="148"/>
      <c r="G144" s="90"/>
      <c r="H144" s="90"/>
      <c r="I144" s="149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2:26" s="16" customFormat="1" x14ac:dyDescent="0.2">
      <c r="B145" s="97"/>
      <c r="C145" s="147"/>
      <c r="D145" s="147"/>
      <c r="E145" s="148"/>
      <c r="F145" s="148"/>
      <c r="G145" s="90"/>
      <c r="H145" s="90"/>
      <c r="I145" s="149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2:26" s="16" customFormat="1" x14ac:dyDescent="0.2">
      <c r="B146" s="97"/>
      <c r="C146" s="147"/>
      <c r="D146" s="147"/>
      <c r="E146" s="148"/>
      <c r="F146" s="148"/>
      <c r="G146" s="90"/>
      <c r="H146" s="90"/>
      <c r="I146" s="149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2:26" s="16" customFormat="1" x14ac:dyDescent="0.2">
      <c r="B147" s="97"/>
      <c r="C147" s="147"/>
      <c r="D147" s="147"/>
      <c r="E147" s="148"/>
      <c r="F147" s="148"/>
      <c r="G147" s="90"/>
      <c r="H147" s="90"/>
      <c r="I147" s="149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2:26" s="16" customFormat="1" x14ac:dyDescent="0.2">
      <c r="B148" s="97"/>
      <c r="C148" s="147"/>
      <c r="D148" s="147"/>
      <c r="E148" s="148"/>
      <c r="F148" s="148"/>
      <c r="G148" s="90"/>
      <c r="H148" s="90"/>
      <c r="I148" s="149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2:26" s="16" customFormat="1" x14ac:dyDescent="0.2">
      <c r="B149" s="97"/>
      <c r="C149" s="147"/>
      <c r="D149" s="147"/>
      <c r="E149" s="148"/>
      <c r="F149" s="148"/>
      <c r="G149" s="90"/>
      <c r="H149" s="90"/>
      <c r="I149" s="149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2:26" s="16" customFormat="1" x14ac:dyDescent="0.2">
      <c r="B150" s="97"/>
      <c r="C150" s="147"/>
      <c r="D150" s="147"/>
      <c r="E150" s="148"/>
      <c r="F150" s="148"/>
      <c r="G150" s="90"/>
      <c r="H150" s="90"/>
      <c r="I150" s="149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2:26" s="16" customFormat="1" x14ac:dyDescent="0.2">
      <c r="B151" s="97"/>
      <c r="C151" s="147"/>
      <c r="D151" s="147"/>
      <c r="E151" s="148"/>
      <c r="F151" s="148"/>
      <c r="G151" s="90"/>
      <c r="H151" s="90"/>
      <c r="I151" s="149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2:26" s="16" customFormat="1" x14ac:dyDescent="0.2">
      <c r="B152" s="97"/>
      <c r="C152" s="147"/>
      <c r="D152" s="147"/>
      <c r="E152" s="148"/>
      <c r="F152" s="148"/>
      <c r="G152" s="90"/>
      <c r="H152" s="90"/>
      <c r="I152" s="149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2:26" s="16" customFormat="1" x14ac:dyDescent="0.2">
      <c r="B153" s="97"/>
      <c r="C153" s="147"/>
      <c r="D153" s="147"/>
      <c r="E153" s="148"/>
      <c r="F153" s="148"/>
      <c r="G153" s="90"/>
      <c r="H153" s="90"/>
      <c r="I153" s="149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2:26" s="16" customFormat="1" ht="12.6" customHeight="1" x14ac:dyDescent="0.2">
      <c r="B154" s="97"/>
      <c r="C154" s="147"/>
      <c r="D154" s="147"/>
      <c r="E154" s="148"/>
      <c r="F154" s="148"/>
      <c r="G154" s="90"/>
      <c r="H154" s="90"/>
      <c r="I154" s="149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2:26" s="16" customFormat="1" x14ac:dyDescent="0.2">
      <c r="B155" s="97"/>
      <c r="C155" s="147"/>
      <c r="D155" s="147"/>
      <c r="E155" s="148"/>
      <c r="F155" s="148"/>
      <c r="G155" s="90"/>
      <c r="H155" s="90"/>
      <c r="I155" s="149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2:26" s="16" customFormat="1" x14ac:dyDescent="0.2">
      <c r="B156" s="97"/>
      <c r="C156" s="147"/>
      <c r="D156" s="147"/>
      <c r="E156" s="148"/>
      <c r="F156" s="148"/>
      <c r="G156" s="90"/>
      <c r="H156" s="90"/>
      <c r="I156" s="149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2:26" s="16" customFormat="1" x14ac:dyDescent="0.2">
      <c r="B157" s="97"/>
      <c r="C157" s="147"/>
      <c r="D157" s="147"/>
      <c r="E157" s="148"/>
      <c r="F157" s="148"/>
      <c r="G157" s="90"/>
      <c r="H157" s="90"/>
      <c r="I157" s="149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2:26" s="16" customFormat="1" x14ac:dyDescent="0.2">
      <c r="B158" s="97"/>
      <c r="C158" s="147"/>
      <c r="D158" s="147"/>
      <c r="E158" s="148"/>
      <c r="F158" s="148"/>
      <c r="G158" s="90"/>
      <c r="H158" s="90"/>
      <c r="I158" s="149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2:26" s="16" customFormat="1" x14ac:dyDescent="0.2">
      <c r="B159" s="97"/>
      <c r="C159" s="147"/>
      <c r="D159" s="147"/>
      <c r="E159" s="148"/>
      <c r="F159" s="148"/>
      <c r="G159" s="90"/>
      <c r="H159" s="90"/>
      <c r="I159" s="149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2:26" s="16" customFormat="1" x14ac:dyDescent="0.2">
      <c r="B160" s="97"/>
      <c r="C160" s="147"/>
      <c r="D160" s="147"/>
      <c r="E160" s="148"/>
      <c r="F160" s="148"/>
      <c r="G160" s="90"/>
      <c r="H160" s="90"/>
      <c r="I160" s="149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2:26" s="16" customFormat="1" x14ac:dyDescent="0.2">
      <c r="B161" s="97"/>
      <c r="C161" s="147"/>
      <c r="D161" s="147"/>
      <c r="E161" s="148"/>
      <c r="F161" s="148"/>
      <c r="G161" s="90"/>
      <c r="H161" s="90"/>
      <c r="I161" s="149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2:26" s="16" customFormat="1" x14ac:dyDescent="0.2">
      <c r="B162" s="97"/>
      <c r="C162" s="147"/>
      <c r="D162" s="147"/>
      <c r="E162" s="148"/>
      <c r="F162" s="148"/>
      <c r="G162" s="90"/>
      <c r="H162" s="90"/>
      <c r="I162" s="149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2:26" s="16" customFormat="1" x14ac:dyDescent="0.2">
      <c r="B163" s="97"/>
      <c r="C163" s="147"/>
      <c r="D163" s="147"/>
      <c r="E163" s="148"/>
      <c r="F163" s="148"/>
      <c r="G163" s="90"/>
      <c r="H163" s="90"/>
      <c r="I163" s="149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2:26" s="16" customFormat="1" x14ac:dyDescent="0.2">
      <c r="B164" s="97"/>
      <c r="C164" s="147"/>
      <c r="D164" s="147"/>
      <c r="E164" s="148"/>
      <c r="F164" s="148"/>
      <c r="G164" s="90"/>
      <c r="H164" s="90"/>
      <c r="I164" s="149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2:26" s="16" customFormat="1" x14ac:dyDescent="0.2">
      <c r="B165" s="97"/>
      <c r="C165" s="147"/>
      <c r="D165" s="147"/>
      <c r="E165" s="148"/>
      <c r="F165" s="148"/>
      <c r="G165" s="90"/>
      <c r="H165" s="90"/>
      <c r="I165" s="149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2:26" s="16" customFormat="1" x14ac:dyDescent="0.2">
      <c r="B166" s="97"/>
      <c r="C166" s="147"/>
      <c r="D166" s="147"/>
      <c r="E166" s="148"/>
      <c r="F166" s="148"/>
      <c r="G166" s="90"/>
      <c r="H166" s="90"/>
      <c r="I166" s="149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2:26" s="16" customFormat="1" ht="12.6" customHeight="1" x14ac:dyDescent="0.2">
      <c r="B167" s="97"/>
      <c r="C167" s="147"/>
      <c r="D167" s="147"/>
      <c r="E167" s="148"/>
      <c r="F167" s="148"/>
      <c r="G167" s="90"/>
      <c r="H167" s="90"/>
      <c r="I167" s="149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2:26" s="16" customFormat="1" x14ac:dyDescent="0.2">
      <c r="B168" s="97"/>
      <c r="C168" s="147"/>
      <c r="D168" s="147"/>
      <c r="E168" s="148"/>
      <c r="F168" s="148"/>
      <c r="G168" s="90"/>
      <c r="H168" s="90"/>
      <c r="I168" s="149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2:26" s="16" customFormat="1" x14ac:dyDescent="0.2">
      <c r="B169" s="97"/>
      <c r="C169" s="147"/>
      <c r="D169" s="147"/>
      <c r="E169" s="148"/>
      <c r="F169" s="148"/>
      <c r="G169" s="90"/>
      <c r="H169" s="90"/>
      <c r="I169" s="149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2:26" s="16" customFormat="1" x14ac:dyDescent="0.2">
      <c r="B170" s="97"/>
      <c r="C170" s="147"/>
      <c r="D170" s="147"/>
      <c r="E170" s="148"/>
      <c r="F170" s="148"/>
      <c r="G170" s="90"/>
      <c r="H170" s="90"/>
      <c r="I170" s="149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2:26" s="16" customFormat="1" x14ac:dyDescent="0.2">
      <c r="B171" s="97"/>
      <c r="C171" s="147"/>
      <c r="D171" s="147"/>
      <c r="E171" s="148"/>
      <c r="F171" s="148"/>
      <c r="G171" s="90"/>
      <c r="H171" s="90"/>
      <c r="I171" s="149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2:26" s="16" customFormat="1" x14ac:dyDescent="0.2">
      <c r="B172" s="97"/>
      <c r="C172" s="147"/>
      <c r="D172" s="147"/>
      <c r="E172" s="148"/>
      <c r="F172" s="148"/>
      <c r="G172" s="90"/>
      <c r="H172" s="90"/>
      <c r="I172" s="149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2:26" s="16" customFormat="1" x14ac:dyDescent="0.2">
      <c r="B173" s="97"/>
      <c r="C173" s="147"/>
      <c r="D173" s="147"/>
      <c r="E173" s="148"/>
      <c r="F173" s="148"/>
      <c r="G173" s="90"/>
      <c r="H173" s="90"/>
      <c r="I173" s="149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2:26" s="16" customFormat="1" x14ac:dyDescent="0.2">
      <c r="B174" s="97"/>
      <c r="C174" s="147"/>
      <c r="D174" s="147"/>
      <c r="E174" s="148"/>
      <c r="F174" s="148"/>
      <c r="G174" s="90"/>
      <c r="H174" s="90"/>
      <c r="I174" s="149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2:26" s="16" customFormat="1" x14ac:dyDescent="0.2">
      <c r="B175" s="97"/>
      <c r="C175" s="147"/>
      <c r="D175" s="147"/>
      <c r="E175" s="148"/>
      <c r="F175" s="148"/>
      <c r="G175" s="90"/>
      <c r="H175" s="90"/>
      <c r="I175" s="149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2:26" s="16" customFormat="1" x14ac:dyDescent="0.2">
      <c r="B176" s="97"/>
      <c r="C176" s="147"/>
      <c r="D176" s="147"/>
      <c r="E176" s="148"/>
      <c r="F176" s="148"/>
      <c r="G176" s="90"/>
      <c r="H176" s="90"/>
      <c r="I176" s="149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2:26" s="16" customFormat="1" x14ac:dyDescent="0.2">
      <c r="B177" s="97"/>
      <c r="C177" s="147"/>
      <c r="D177" s="147"/>
      <c r="E177" s="148"/>
      <c r="F177" s="148"/>
      <c r="G177" s="90"/>
      <c r="H177" s="90"/>
      <c r="I177" s="149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2:26" s="16" customFormat="1" x14ac:dyDescent="0.2">
      <c r="B178" s="97"/>
      <c r="C178" s="147"/>
      <c r="D178" s="147"/>
      <c r="E178" s="148"/>
      <c r="F178" s="148"/>
      <c r="G178" s="90"/>
      <c r="H178" s="90"/>
      <c r="I178" s="149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2:26" s="16" customFormat="1" x14ac:dyDescent="0.2">
      <c r="B179" s="97"/>
      <c r="C179" s="147"/>
      <c r="D179" s="147"/>
      <c r="E179" s="148"/>
      <c r="F179" s="148"/>
      <c r="G179" s="90"/>
      <c r="H179" s="90"/>
      <c r="I179" s="149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2:26" s="16" customFormat="1" ht="12.6" customHeight="1" x14ac:dyDescent="0.2">
      <c r="B180" s="97"/>
      <c r="C180" s="147"/>
      <c r="D180" s="147"/>
      <c r="E180" s="148"/>
      <c r="F180" s="148"/>
      <c r="G180" s="90"/>
      <c r="H180" s="90"/>
      <c r="I180" s="149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2:26" s="16" customFormat="1" x14ac:dyDescent="0.2">
      <c r="B181" s="97"/>
      <c r="C181" s="147"/>
      <c r="D181" s="147"/>
      <c r="E181" s="148"/>
      <c r="F181" s="148"/>
      <c r="G181" s="90"/>
      <c r="H181" s="90"/>
      <c r="I181" s="149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2:26" s="16" customFormat="1" x14ac:dyDescent="0.2">
      <c r="B182" s="97"/>
      <c r="C182" s="147"/>
      <c r="D182" s="147"/>
      <c r="E182" s="148"/>
      <c r="F182" s="148"/>
      <c r="G182" s="90"/>
      <c r="H182" s="90"/>
      <c r="I182" s="149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2:26" s="16" customFormat="1" x14ac:dyDescent="0.2">
      <c r="B183" s="97"/>
      <c r="C183" s="147"/>
      <c r="D183" s="147"/>
      <c r="E183" s="148"/>
      <c r="F183" s="148"/>
      <c r="G183" s="90"/>
      <c r="H183" s="90"/>
      <c r="I183" s="149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2:26" s="16" customFormat="1" x14ac:dyDescent="0.2">
      <c r="B184" s="97"/>
      <c r="C184" s="147"/>
      <c r="D184" s="147"/>
      <c r="E184" s="148"/>
      <c r="F184" s="148"/>
      <c r="G184" s="90"/>
      <c r="H184" s="90"/>
      <c r="I184" s="149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2:26" s="16" customFormat="1" x14ac:dyDescent="0.2">
      <c r="B185" s="97"/>
      <c r="C185" s="147"/>
      <c r="D185" s="147"/>
      <c r="E185" s="148"/>
      <c r="F185" s="148"/>
      <c r="G185" s="90"/>
      <c r="H185" s="90"/>
      <c r="I185" s="149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2:26" s="16" customFormat="1" x14ac:dyDescent="0.2">
      <c r="B186" s="97"/>
      <c r="C186" s="147"/>
      <c r="D186" s="147"/>
      <c r="E186" s="148"/>
      <c r="F186" s="148"/>
      <c r="G186" s="90"/>
      <c r="H186" s="90"/>
      <c r="I186" s="149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2:26" s="16" customFormat="1" x14ac:dyDescent="0.2">
      <c r="B187" s="97"/>
      <c r="C187" s="147"/>
      <c r="D187" s="147"/>
      <c r="E187" s="148"/>
      <c r="F187" s="148"/>
      <c r="G187" s="90"/>
      <c r="H187" s="90"/>
      <c r="I187" s="149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2:26" s="16" customFormat="1" x14ac:dyDescent="0.2">
      <c r="B188" s="97"/>
      <c r="C188" s="147"/>
      <c r="D188" s="147"/>
      <c r="E188" s="148"/>
      <c r="F188" s="148"/>
      <c r="G188" s="90"/>
      <c r="H188" s="90"/>
      <c r="I188" s="149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2:26" s="16" customFormat="1" x14ac:dyDescent="0.2">
      <c r="B189" s="97"/>
      <c r="C189" s="147"/>
      <c r="D189" s="147"/>
      <c r="E189" s="148"/>
      <c r="F189" s="148"/>
      <c r="G189" s="90"/>
      <c r="H189" s="90"/>
      <c r="I189" s="149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2:26" s="16" customFormat="1" x14ac:dyDescent="0.2">
      <c r="B190" s="97"/>
      <c r="C190" s="147"/>
      <c r="D190" s="147"/>
      <c r="E190" s="148"/>
      <c r="F190" s="148"/>
      <c r="G190" s="90"/>
      <c r="H190" s="90"/>
      <c r="I190" s="149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2:26" s="16" customFormat="1" x14ac:dyDescent="0.2">
      <c r="B191" s="97"/>
      <c r="C191" s="147"/>
      <c r="D191" s="147"/>
      <c r="E191" s="148"/>
      <c r="F191" s="148"/>
      <c r="G191" s="90"/>
      <c r="H191" s="90"/>
      <c r="I191" s="149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2:26" s="16" customFormat="1" x14ac:dyDescent="0.2">
      <c r="B192" s="97"/>
      <c r="C192" s="147"/>
      <c r="D192" s="147"/>
      <c r="E192" s="148"/>
      <c r="F192" s="148"/>
      <c r="G192" s="90"/>
      <c r="H192" s="90"/>
      <c r="I192" s="149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2:26" s="16" customFormat="1" ht="12.6" customHeight="1" x14ac:dyDescent="0.2">
      <c r="B193" s="97"/>
      <c r="C193" s="147"/>
      <c r="D193" s="147"/>
      <c r="E193" s="148"/>
      <c r="F193" s="148"/>
      <c r="G193" s="90"/>
      <c r="H193" s="90"/>
      <c r="I193" s="149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2:26" s="16" customFormat="1" x14ac:dyDescent="0.2">
      <c r="B194" s="97"/>
      <c r="C194" s="147"/>
      <c r="D194" s="147"/>
      <c r="E194" s="148"/>
      <c r="F194" s="148"/>
      <c r="G194" s="90"/>
      <c r="H194" s="90"/>
      <c r="I194" s="149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2:26" s="16" customFormat="1" x14ac:dyDescent="0.2">
      <c r="B195" s="97"/>
      <c r="C195" s="147"/>
      <c r="D195" s="147"/>
      <c r="E195" s="148"/>
      <c r="F195" s="148"/>
      <c r="G195" s="90"/>
      <c r="H195" s="90"/>
      <c r="I195" s="149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2:26" s="16" customFormat="1" x14ac:dyDescent="0.2">
      <c r="B196" s="97"/>
      <c r="C196" s="147"/>
      <c r="D196" s="147"/>
      <c r="E196" s="148"/>
      <c r="F196" s="148"/>
      <c r="G196" s="90"/>
      <c r="H196" s="90"/>
      <c r="I196" s="149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2:26" s="16" customFormat="1" x14ac:dyDescent="0.2">
      <c r="B197" s="97"/>
      <c r="C197" s="147"/>
      <c r="D197" s="147"/>
      <c r="E197" s="148"/>
      <c r="F197" s="148"/>
      <c r="G197" s="90"/>
      <c r="H197" s="90"/>
      <c r="I197" s="149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2:26" s="16" customFormat="1" x14ac:dyDescent="0.2">
      <c r="B198" s="97"/>
      <c r="C198" s="147"/>
      <c r="D198" s="147"/>
      <c r="E198" s="148"/>
      <c r="F198" s="148"/>
      <c r="G198" s="90"/>
      <c r="H198" s="90"/>
      <c r="I198" s="149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2:26" s="16" customFormat="1" x14ac:dyDescent="0.2">
      <c r="B199" s="97"/>
      <c r="C199" s="147"/>
      <c r="D199" s="147"/>
      <c r="E199" s="148"/>
      <c r="F199" s="148"/>
      <c r="G199" s="90"/>
      <c r="H199" s="90"/>
      <c r="I199" s="149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2:26" s="16" customFormat="1" x14ac:dyDescent="0.2">
      <c r="B200" s="97"/>
      <c r="C200" s="147"/>
      <c r="D200" s="147"/>
      <c r="E200" s="148"/>
      <c r="F200" s="148"/>
      <c r="G200" s="90"/>
      <c r="H200" s="90"/>
      <c r="I200" s="149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2:26" s="16" customFormat="1" x14ac:dyDescent="0.2">
      <c r="B201" s="97"/>
      <c r="C201" s="147"/>
      <c r="D201" s="147"/>
      <c r="E201" s="148"/>
      <c r="F201" s="148"/>
      <c r="G201" s="90"/>
      <c r="H201" s="90"/>
      <c r="I201" s="149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2:26" s="16" customFormat="1" x14ac:dyDescent="0.2">
      <c r="B202" s="97"/>
      <c r="C202" s="147"/>
      <c r="D202" s="147"/>
      <c r="E202" s="148"/>
      <c r="F202" s="148"/>
      <c r="G202" s="90"/>
      <c r="H202" s="90"/>
      <c r="I202" s="149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2:26" s="16" customFormat="1" x14ac:dyDescent="0.2">
      <c r="B203" s="97"/>
      <c r="C203" s="147"/>
      <c r="D203" s="147"/>
      <c r="E203" s="148"/>
      <c r="F203" s="148"/>
      <c r="G203" s="90"/>
      <c r="H203" s="90"/>
      <c r="I203" s="149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2:26" s="16" customFormat="1" x14ac:dyDescent="0.2">
      <c r="B204" s="97"/>
      <c r="C204" s="147"/>
      <c r="D204" s="147"/>
      <c r="E204" s="148"/>
      <c r="F204" s="148"/>
      <c r="G204" s="90"/>
      <c r="H204" s="90"/>
      <c r="I204" s="149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2:26" s="16" customFormat="1" x14ac:dyDescent="0.2">
      <c r="B205" s="97"/>
      <c r="C205" s="147"/>
      <c r="D205" s="147"/>
      <c r="E205" s="148"/>
      <c r="F205" s="148"/>
      <c r="G205" s="90"/>
      <c r="H205" s="90"/>
      <c r="I205" s="149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2:26" s="16" customFormat="1" ht="12.6" customHeight="1" x14ac:dyDescent="0.2">
      <c r="B206" s="97"/>
      <c r="C206" s="147"/>
      <c r="D206" s="147"/>
      <c r="E206" s="148"/>
      <c r="F206" s="148"/>
      <c r="G206" s="90"/>
      <c r="H206" s="90"/>
      <c r="I206" s="149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2:26" s="16" customFormat="1" x14ac:dyDescent="0.2">
      <c r="B207" s="97"/>
      <c r="C207" s="147"/>
      <c r="D207" s="147"/>
      <c r="E207" s="148"/>
      <c r="F207" s="148"/>
      <c r="G207" s="90"/>
      <c r="H207" s="90"/>
      <c r="I207" s="149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2:26" s="16" customFormat="1" x14ac:dyDescent="0.2">
      <c r="B208" s="97"/>
      <c r="C208" s="147"/>
      <c r="D208" s="147"/>
      <c r="E208" s="148"/>
      <c r="F208" s="148"/>
      <c r="G208" s="90"/>
      <c r="H208" s="90"/>
      <c r="I208" s="149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2:26" s="16" customFormat="1" x14ac:dyDescent="0.2">
      <c r="B209" s="97"/>
      <c r="C209" s="147"/>
      <c r="D209" s="147"/>
      <c r="E209" s="148"/>
      <c r="F209" s="148"/>
      <c r="G209" s="90"/>
      <c r="H209" s="90"/>
      <c r="I209" s="149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2:26" s="16" customFormat="1" x14ac:dyDescent="0.2">
      <c r="B210" s="97"/>
      <c r="C210" s="147"/>
      <c r="D210" s="147"/>
      <c r="E210" s="148"/>
      <c r="F210" s="148"/>
      <c r="G210" s="90"/>
      <c r="H210" s="90"/>
      <c r="I210" s="149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2:26" s="16" customFormat="1" x14ac:dyDescent="0.2">
      <c r="B211" s="97"/>
      <c r="C211" s="147"/>
      <c r="D211" s="147"/>
      <c r="E211" s="148"/>
      <c r="F211" s="148"/>
      <c r="G211" s="90"/>
      <c r="H211" s="90"/>
      <c r="I211" s="149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2:26" s="16" customFormat="1" x14ac:dyDescent="0.2">
      <c r="B212" s="97"/>
      <c r="C212" s="147"/>
      <c r="D212" s="147"/>
      <c r="E212" s="148"/>
      <c r="F212" s="148"/>
      <c r="G212" s="90"/>
      <c r="H212" s="90"/>
      <c r="I212" s="149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2:26" s="16" customFormat="1" x14ac:dyDescent="0.2">
      <c r="B213" s="97"/>
      <c r="C213" s="147"/>
      <c r="D213" s="147"/>
      <c r="E213" s="148"/>
      <c r="F213" s="148"/>
      <c r="G213" s="90"/>
      <c r="H213" s="90"/>
      <c r="I213" s="149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2:26" s="16" customFormat="1" x14ac:dyDescent="0.2">
      <c r="B214" s="97"/>
      <c r="C214" s="147"/>
      <c r="D214" s="147"/>
      <c r="E214" s="148"/>
      <c r="F214" s="148"/>
      <c r="G214" s="90"/>
      <c r="H214" s="90"/>
      <c r="I214" s="149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2:26" s="16" customFormat="1" x14ac:dyDescent="0.2">
      <c r="B215" s="97"/>
      <c r="C215" s="147"/>
      <c r="D215" s="147"/>
      <c r="E215" s="148"/>
      <c r="F215" s="148"/>
      <c r="G215" s="90"/>
      <c r="H215" s="90"/>
      <c r="I215" s="149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2:26" s="16" customFormat="1" x14ac:dyDescent="0.2">
      <c r="B216" s="97"/>
      <c r="C216" s="147"/>
      <c r="D216" s="147"/>
      <c r="E216" s="148"/>
      <c r="F216" s="148"/>
      <c r="G216" s="90"/>
      <c r="H216" s="90"/>
      <c r="I216" s="149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2:26" s="16" customFormat="1" x14ac:dyDescent="0.2">
      <c r="B217" s="97"/>
      <c r="C217" s="147"/>
      <c r="D217" s="147"/>
      <c r="E217" s="148"/>
      <c r="F217" s="148"/>
      <c r="G217" s="90"/>
      <c r="H217" s="90"/>
      <c r="I217" s="149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2:26" s="16" customFormat="1" x14ac:dyDescent="0.2">
      <c r="B218" s="97"/>
      <c r="C218" s="147"/>
      <c r="D218" s="147"/>
      <c r="E218" s="148"/>
      <c r="F218" s="148"/>
      <c r="G218" s="90"/>
      <c r="H218" s="90"/>
      <c r="I218" s="149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2:26" s="16" customFormat="1" ht="12.6" customHeight="1" x14ac:dyDescent="0.2">
      <c r="B219" s="97"/>
      <c r="C219" s="147"/>
      <c r="D219" s="147"/>
      <c r="E219" s="148"/>
      <c r="F219" s="148"/>
      <c r="G219" s="90"/>
      <c r="H219" s="90"/>
      <c r="I219" s="149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2:26" s="16" customFormat="1" x14ac:dyDescent="0.2">
      <c r="B220" s="97"/>
      <c r="C220" s="147"/>
      <c r="D220" s="147"/>
      <c r="E220" s="148"/>
      <c r="F220" s="148"/>
      <c r="G220" s="90"/>
      <c r="H220" s="90"/>
      <c r="I220" s="149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2:26" s="16" customFormat="1" x14ac:dyDescent="0.2">
      <c r="B221" s="97"/>
      <c r="C221" s="147"/>
      <c r="D221" s="147"/>
      <c r="E221" s="148"/>
      <c r="F221" s="148"/>
      <c r="G221" s="90"/>
      <c r="H221" s="90"/>
      <c r="I221" s="149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2:26" s="16" customFormat="1" x14ac:dyDescent="0.2">
      <c r="B222" s="97"/>
      <c r="C222" s="147"/>
      <c r="D222" s="147"/>
      <c r="E222" s="148"/>
      <c r="F222" s="148"/>
      <c r="G222" s="90"/>
      <c r="H222" s="90"/>
      <c r="I222" s="149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2:26" s="16" customFormat="1" x14ac:dyDescent="0.2">
      <c r="B223" s="97"/>
      <c r="C223" s="147"/>
      <c r="D223" s="147"/>
      <c r="E223" s="148"/>
      <c r="F223" s="148"/>
      <c r="G223" s="90"/>
      <c r="H223" s="90"/>
      <c r="I223" s="149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2:26" s="16" customFormat="1" x14ac:dyDescent="0.2">
      <c r="B224" s="97"/>
      <c r="C224" s="147"/>
      <c r="D224" s="147"/>
      <c r="E224" s="148"/>
      <c r="F224" s="148"/>
      <c r="G224" s="90"/>
      <c r="H224" s="90"/>
      <c r="I224" s="149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2:26" s="16" customFormat="1" x14ac:dyDescent="0.2">
      <c r="B225" s="97"/>
      <c r="C225" s="147"/>
      <c r="D225" s="147"/>
      <c r="E225" s="148"/>
      <c r="F225" s="148"/>
      <c r="G225" s="90"/>
      <c r="H225" s="90"/>
      <c r="I225" s="149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2:26" s="16" customFormat="1" x14ac:dyDescent="0.2">
      <c r="B226" s="97"/>
      <c r="C226" s="147"/>
      <c r="D226" s="147"/>
      <c r="E226" s="148"/>
      <c r="F226" s="148"/>
      <c r="G226" s="90"/>
      <c r="H226" s="90"/>
      <c r="I226" s="149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2:26" s="16" customFormat="1" x14ac:dyDescent="0.2">
      <c r="B227" s="97"/>
      <c r="C227" s="147"/>
      <c r="D227" s="147"/>
      <c r="E227" s="148"/>
      <c r="F227" s="148"/>
      <c r="G227" s="90"/>
      <c r="H227" s="90"/>
      <c r="I227" s="149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2:26" s="16" customFormat="1" x14ac:dyDescent="0.2">
      <c r="B228" s="97"/>
      <c r="C228" s="147"/>
      <c r="D228" s="147"/>
      <c r="E228" s="148"/>
      <c r="F228" s="148"/>
      <c r="G228" s="90"/>
      <c r="H228" s="90"/>
      <c r="I228" s="149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2:26" s="16" customFormat="1" x14ac:dyDescent="0.2">
      <c r="B229" s="97"/>
      <c r="C229" s="147"/>
      <c r="D229" s="147"/>
      <c r="E229" s="148"/>
      <c r="F229" s="148"/>
      <c r="G229" s="90"/>
      <c r="H229" s="90"/>
      <c r="I229" s="149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2:26" s="16" customFormat="1" x14ac:dyDescent="0.2">
      <c r="B230" s="97"/>
      <c r="C230" s="147"/>
      <c r="D230" s="147"/>
      <c r="E230" s="148"/>
      <c r="F230" s="148"/>
      <c r="G230" s="90"/>
      <c r="H230" s="90"/>
      <c r="I230" s="149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2:26" s="16" customFormat="1" x14ac:dyDescent="0.2">
      <c r="B231" s="97"/>
      <c r="C231" s="147"/>
      <c r="D231" s="147"/>
      <c r="E231" s="148"/>
      <c r="F231" s="148"/>
      <c r="G231" s="90"/>
      <c r="H231" s="90"/>
      <c r="I231" s="149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2:26" s="16" customFormat="1" ht="12.6" customHeight="1" x14ac:dyDescent="0.2">
      <c r="B232" s="97"/>
      <c r="C232" s="147"/>
      <c r="D232" s="147"/>
      <c r="E232" s="148"/>
      <c r="F232" s="148"/>
      <c r="G232" s="90"/>
      <c r="H232" s="90"/>
      <c r="I232" s="149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2:26" s="16" customFormat="1" x14ac:dyDescent="0.2">
      <c r="B233" s="97"/>
      <c r="C233" s="147"/>
      <c r="D233" s="147"/>
      <c r="E233" s="148"/>
      <c r="F233" s="148"/>
      <c r="G233" s="90"/>
      <c r="H233" s="90"/>
      <c r="I233" s="149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2:26" s="16" customFormat="1" x14ac:dyDescent="0.2">
      <c r="B234" s="97"/>
      <c r="C234" s="147"/>
      <c r="D234" s="147"/>
      <c r="E234" s="148"/>
      <c r="F234" s="148"/>
      <c r="G234" s="90"/>
      <c r="H234" s="90"/>
      <c r="I234" s="149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2:26" s="16" customFormat="1" x14ac:dyDescent="0.2">
      <c r="B235" s="97"/>
      <c r="C235" s="147"/>
      <c r="D235" s="147"/>
      <c r="E235" s="148"/>
      <c r="F235" s="148"/>
      <c r="G235" s="90"/>
      <c r="H235" s="90"/>
      <c r="I235" s="149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2:26" s="16" customFormat="1" x14ac:dyDescent="0.2">
      <c r="B236" s="97"/>
      <c r="C236" s="147"/>
      <c r="D236" s="147"/>
      <c r="E236" s="148"/>
      <c r="F236" s="148"/>
      <c r="G236" s="90"/>
      <c r="H236" s="90"/>
      <c r="I236" s="149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2:26" s="16" customFormat="1" x14ac:dyDescent="0.2">
      <c r="B237" s="97"/>
      <c r="C237" s="147"/>
      <c r="D237" s="147"/>
      <c r="E237" s="148"/>
      <c r="F237" s="148"/>
      <c r="G237" s="90"/>
      <c r="H237" s="90"/>
      <c r="I237" s="149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2:26" s="16" customFormat="1" x14ac:dyDescent="0.2">
      <c r="B238" s="97"/>
      <c r="C238" s="147"/>
      <c r="D238" s="147"/>
      <c r="E238" s="148"/>
      <c r="F238" s="148"/>
      <c r="G238" s="90"/>
      <c r="H238" s="90"/>
      <c r="I238" s="149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2:26" s="16" customFormat="1" x14ac:dyDescent="0.2">
      <c r="B239" s="97"/>
      <c r="C239" s="147"/>
      <c r="D239" s="147"/>
      <c r="E239" s="148"/>
      <c r="F239" s="148"/>
      <c r="G239" s="90"/>
      <c r="H239" s="90"/>
      <c r="I239" s="149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2:26" s="16" customFormat="1" x14ac:dyDescent="0.2">
      <c r="B240" s="97"/>
      <c r="C240" s="147"/>
      <c r="D240" s="147"/>
      <c r="E240" s="148"/>
      <c r="F240" s="148"/>
      <c r="G240" s="90"/>
      <c r="H240" s="90"/>
      <c r="I240" s="149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2:26" s="16" customFormat="1" x14ac:dyDescent="0.2">
      <c r="B241" s="97"/>
      <c r="C241" s="147"/>
      <c r="D241" s="147"/>
      <c r="E241" s="148"/>
      <c r="F241" s="148"/>
      <c r="G241" s="90"/>
      <c r="H241" s="90"/>
      <c r="I241" s="149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2:26" s="16" customFormat="1" x14ac:dyDescent="0.2">
      <c r="B242" s="97"/>
      <c r="C242" s="147"/>
      <c r="D242" s="147"/>
      <c r="E242" s="148"/>
      <c r="F242" s="148"/>
      <c r="G242" s="90"/>
      <c r="H242" s="90"/>
      <c r="I242" s="149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2:26" s="16" customFormat="1" x14ac:dyDescent="0.2">
      <c r="B243" s="97"/>
      <c r="C243" s="147"/>
      <c r="D243" s="147"/>
      <c r="E243" s="148"/>
      <c r="F243" s="148"/>
      <c r="G243" s="90"/>
      <c r="H243" s="90"/>
      <c r="I243" s="149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2:26" s="16" customFormat="1" x14ac:dyDescent="0.2">
      <c r="B244" s="97"/>
      <c r="C244" s="147"/>
      <c r="D244" s="147"/>
      <c r="E244" s="148"/>
      <c r="F244" s="148"/>
      <c r="G244" s="90"/>
      <c r="H244" s="90"/>
      <c r="I244" s="149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2:26" s="16" customFormat="1" ht="12.6" customHeight="1" x14ac:dyDescent="0.2">
      <c r="B245" s="97"/>
      <c r="C245" s="147"/>
      <c r="D245" s="147"/>
      <c r="E245" s="148"/>
      <c r="F245" s="148"/>
      <c r="G245" s="90"/>
      <c r="H245" s="90"/>
      <c r="I245" s="149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2:26" s="16" customFormat="1" x14ac:dyDescent="0.2">
      <c r="B246" s="97"/>
      <c r="C246" s="147"/>
      <c r="D246" s="147"/>
      <c r="E246" s="148"/>
      <c r="F246" s="148"/>
      <c r="G246" s="90"/>
      <c r="H246" s="90"/>
      <c r="I246" s="149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2:26" s="16" customFormat="1" x14ac:dyDescent="0.2">
      <c r="B247" s="97"/>
      <c r="C247" s="147"/>
      <c r="D247" s="147"/>
      <c r="E247" s="148"/>
      <c r="F247" s="148"/>
      <c r="G247" s="90"/>
      <c r="H247" s="90"/>
      <c r="I247" s="149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2:26" s="16" customFormat="1" x14ac:dyDescent="0.2">
      <c r="B248" s="97"/>
      <c r="C248" s="147"/>
      <c r="D248" s="147"/>
      <c r="E248" s="148"/>
      <c r="F248" s="148"/>
      <c r="G248" s="90"/>
      <c r="H248" s="90"/>
      <c r="I248" s="149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2:26" s="16" customFormat="1" x14ac:dyDescent="0.2">
      <c r="B249" s="97"/>
      <c r="C249" s="147"/>
      <c r="D249" s="147"/>
      <c r="E249" s="148"/>
      <c r="F249" s="148"/>
      <c r="G249" s="90"/>
      <c r="H249" s="90"/>
      <c r="I249" s="149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2:26" s="16" customFormat="1" x14ac:dyDescent="0.2">
      <c r="B250" s="97"/>
      <c r="C250" s="147"/>
      <c r="D250" s="147"/>
      <c r="E250" s="148"/>
      <c r="F250" s="148"/>
      <c r="G250" s="90"/>
      <c r="H250" s="90"/>
      <c r="I250" s="149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2:26" s="16" customFormat="1" x14ac:dyDescent="0.2">
      <c r="B251" s="97"/>
      <c r="C251" s="147"/>
      <c r="D251" s="147"/>
      <c r="E251" s="148"/>
      <c r="F251" s="148"/>
      <c r="G251" s="90"/>
      <c r="H251" s="90"/>
      <c r="I251" s="149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2:26" s="16" customFormat="1" ht="59.25" customHeight="1" x14ac:dyDescent="0.2">
      <c r="B252" s="97"/>
      <c r="C252" s="147"/>
      <c r="D252" s="147"/>
      <c r="E252" s="148"/>
      <c r="F252" s="148"/>
      <c r="G252" s="90"/>
      <c r="H252" s="90"/>
      <c r="I252" s="149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2:26" s="16" customFormat="1" x14ac:dyDescent="0.2">
      <c r="B253" s="97"/>
      <c r="C253" s="147"/>
      <c r="D253" s="147"/>
      <c r="E253" s="148"/>
      <c r="F253" s="148"/>
      <c r="G253" s="90"/>
      <c r="H253" s="90"/>
      <c r="I253" s="149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2:26" s="16" customFormat="1" ht="12" customHeight="1" x14ac:dyDescent="0.2">
      <c r="B254" s="97"/>
      <c r="C254" s="147"/>
      <c r="D254" s="147"/>
      <c r="E254" s="148"/>
      <c r="F254" s="148"/>
      <c r="G254" s="90"/>
      <c r="H254" s="90"/>
      <c r="I254" s="149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2:26" s="16" customFormat="1" x14ac:dyDescent="0.2">
      <c r="B255" s="97"/>
      <c r="C255" s="147"/>
      <c r="D255" s="147"/>
      <c r="E255" s="148"/>
      <c r="F255" s="148"/>
      <c r="G255" s="90"/>
      <c r="H255" s="90"/>
      <c r="I255" s="149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2:26" s="16" customFormat="1" x14ac:dyDescent="0.2">
      <c r="B256" s="97"/>
      <c r="C256" s="147"/>
      <c r="D256" s="147"/>
      <c r="E256" s="148"/>
      <c r="F256" s="148"/>
      <c r="G256" s="90"/>
      <c r="H256" s="90"/>
      <c r="I256" s="149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2:26" s="16" customFormat="1" x14ac:dyDescent="0.2">
      <c r="B257" s="97"/>
      <c r="C257" s="147"/>
      <c r="D257" s="147"/>
      <c r="E257" s="148"/>
      <c r="F257" s="148"/>
      <c r="G257" s="90"/>
      <c r="H257" s="90"/>
      <c r="I257" s="149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2:26" s="16" customFormat="1" x14ac:dyDescent="0.2">
      <c r="B258" s="97"/>
      <c r="C258" s="147"/>
      <c r="D258" s="147"/>
      <c r="E258" s="148"/>
      <c r="F258" s="148"/>
      <c r="G258" s="90"/>
      <c r="H258" s="90"/>
      <c r="I258" s="149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2:26" s="16" customFormat="1" x14ac:dyDescent="0.2">
      <c r="B259" s="97"/>
      <c r="C259" s="147"/>
      <c r="D259" s="147"/>
      <c r="E259" s="148"/>
      <c r="F259" s="148"/>
      <c r="G259" s="90"/>
      <c r="H259" s="90"/>
      <c r="I259" s="149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2:26" s="16" customFormat="1" x14ac:dyDescent="0.2">
      <c r="B260" s="97"/>
      <c r="C260" s="147"/>
      <c r="D260" s="147"/>
      <c r="E260" s="148"/>
      <c r="F260" s="148"/>
      <c r="G260" s="90"/>
      <c r="H260" s="90"/>
      <c r="I260" s="149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2:26" s="16" customFormat="1" x14ac:dyDescent="0.2">
      <c r="B261" s="97"/>
      <c r="C261" s="147"/>
      <c r="D261" s="147"/>
      <c r="E261" s="148"/>
      <c r="F261" s="148"/>
      <c r="G261" s="90"/>
      <c r="H261" s="90"/>
      <c r="I261" s="149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2:26" s="16" customFormat="1" x14ac:dyDescent="0.2">
      <c r="B262" s="97"/>
      <c r="C262" s="147"/>
      <c r="D262" s="147"/>
      <c r="E262" s="148"/>
      <c r="F262" s="148"/>
      <c r="G262" s="90"/>
      <c r="H262" s="90"/>
      <c r="I262" s="149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2:26" s="16" customFormat="1" x14ac:dyDescent="0.2">
      <c r="B263" s="97"/>
      <c r="C263" s="147"/>
      <c r="D263" s="147"/>
      <c r="E263" s="148"/>
      <c r="F263" s="148"/>
      <c r="G263" s="90"/>
      <c r="H263" s="90"/>
      <c r="I263" s="149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2:26" s="16" customFormat="1" x14ac:dyDescent="0.2">
      <c r="B264" s="97"/>
      <c r="C264" s="147"/>
      <c r="D264" s="147"/>
      <c r="E264" s="148"/>
      <c r="F264" s="148"/>
      <c r="G264" s="90"/>
      <c r="H264" s="90"/>
      <c r="I264" s="149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2:26" s="16" customFormat="1" x14ac:dyDescent="0.2">
      <c r="B265" s="97"/>
      <c r="C265" s="147"/>
      <c r="D265" s="147"/>
      <c r="E265" s="148"/>
      <c r="F265" s="148"/>
      <c r="G265" s="90"/>
      <c r="H265" s="90"/>
      <c r="I265" s="149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2:26" s="16" customFormat="1" x14ac:dyDescent="0.2">
      <c r="B266" s="97"/>
      <c r="C266" s="147"/>
      <c r="D266" s="147"/>
      <c r="E266" s="148"/>
      <c r="F266" s="148"/>
      <c r="G266" s="90"/>
      <c r="H266" s="90"/>
      <c r="I266" s="149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2:26" s="16" customFormat="1" x14ac:dyDescent="0.2">
      <c r="B267" s="97"/>
      <c r="C267" s="147"/>
      <c r="D267" s="147"/>
      <c r="E267" s="148"/>
      <c r="F267" s="148"/>
      <c r="G267" s="90"/>
      <c r="H267" s="90"/>
      <c r="I267" s="149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2:26" s="16" customFormat="1" x14ac:dyDescent="0.2">
      <c r="B268" s="97"/>
      <c r="C268" s="147"/>
      <c r="D268" s="147"/>
      <c r="E268" s="148"/>
      <c r="F268" s="148"/>
      <c r="G268" s="90"/>
      <c r="H268" s="90"/>
      <c r="I268" s="149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2:26" s="16" customFormat="1" x14ac:dyDescent="0.2">
      <c r="B269" s="97"/>
      <c r="C269" s="147"/>
      <c r="D269" s="147"/>
      <c r="E269" s="148"/>
      <c r="F269" s="148"/>
      <c r="G269" s="90"/>
      <c r="H269" s="90"/>
      <c r="I269" s="149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2:26" s="16" customFormat="1" x14ac:dyDescent="0.2">
      <c r="B270" s="97"/>
      <c r="C270" s="147"/>
      <c r="D270" s="147"/>
      <c r="E270" s="148"/>
      <c r="F270" s="148"/>
      <c r="G270" s="90"/>
      <c r="H270" s="90"/>
      <c r="I270" s="149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2:26" s="16" customFormat="1" x14ac:dyDescent="0.2">
      <c r="B271" s="97"/>
      <c r="C271" s="147"/>
      <c r="D271" s="147"/>
      <c r="E271" s="148"/>
      <c r="F271" s="148"/>
      <c r="G271" s="90"/>
      <c r="H271" s="90"/>
      <c r="I271" s="149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2:26" s="16" customFormat="1" x14ac:dyDescent="0.2">
      <c r="B272" s="97"/>
      <c r="C272" s="147"/>
      <c r="D272" s="147"/>
      <c r="E272" s="148"/>
      <c r="F272" s="148"/>
      <c r="G272" s="90"/>
      <c r="H272" s="90"/>
      <c r="I272" s="149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2:26" s="16" customFormat="1" x14ac:dyDescent="0.2">
      <c r="B273" s="97"/>
      <c r="C273" s="147"/>
      <c r="D273" s="147"/>
      <c r="E273" s="148"/>
      <c r="F273" s="148"/>
      <c r="G273" s="90"/>
      <c r="H273" s="90"/>
      <c r="I273" s="149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2:26" s="16" customFormat="1" x14ac:dyDescent="0.2">
      <c r="B274" s="97"/>
      <c r="C274" s="147"/>
      <c r="D274" s="147"/>
      <c r="E274" s="148"/>
      <c r="F274" s="148"/>
      <c r="G274" s="90"/>
      <c r="H274" s="90"/>
      <c r="I274" s="149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2:26" s="16" customFormat="1" x14ac:dyDescent="0.2">
      <c r="B275" s="97"/>
      <c r="C275" s="147"/>
      <c r="D275" s="147"/>
      <c r="E275" s="148"/>
      <c r="F275" s="148"/>
      <c r="G275" s="90"/>
      <c r="H275" s="90"/>
      <c r="I275" s="149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2:26" s="16" customFormat="1" x14ac:dyDescent="0.2">
      <c r="B276" s="97"/>
      <c r="C276" s="147"/>
      <c r="D276" s="147"/>
      <c r="E276" s="148"/>
      <c r="F276" s="148"/>
      <c r="G276" s="90"/>
      <c r="H276" s="90"/>
      <c r="I276" s="149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2:26" s="16" customFormat="1" x14ac:dyDescent="0.2">
      <c r="B277" s="97"/>
      <c r="C277" s="147"/>
      <c r="D277" s="147"/>
      <c r="E277" s="148"/>
      <c r="F277" s="148"/>
      <c r="G277" s="90"/>
      <c r="H277" s="90"/>
      <c r="I277" s="149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2:26" s="16" customFormat="1" x14ac:dyDescent="0.2">
      <c r="B278" s="97"/>
      <c r="C278" s="147"/>
      <c r="D278" s="147"/>
      <c r="E278" s="148"/>
      <c r="F278" s="148"/>
      <c r="G278" s="90"/>
      <c r="H278" s="90"/>
      <c r="I278" s="149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2:26" s="16" customFormat="1" x14ac:dyDescent="0.2">
      <c r="B279" s="97"/>
      <c r="C279" s="147"/>
      <c r="D279" s="147"/>
      <c r="E279" s="148"/>
      <c r="F279" s="148"/>
      <c r="G279" s="90"/>
      <c r="H279" s="90"/>
      <c r="I279" s="149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2:26" s="16" customFormat="1" x14ac:dyDescent="0.2">
      <c r="B280" s="97"/>
      <c r="C280" s="147"/>
      <c r="D280" s="147"/>
      <c r="E280" s="148"/>
      <c r="F280" s="148"/>
      <c r="G280" s="90"/>
      <c r="H280" s="90"/>
      <c r="I280" s="149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2:26" s="16" customFormat="1" x14ac:dyDescent="0.2">
      <c r="B281" s="97"/>
      <c r="C281" s="147"/>
      <c r="D281" s="147"/>
      <c r="E281" s="148"/>
      <c r="F281" s="148"/>
      <c r="G281" s="90"/>
      <c r="H281" s="90"/>
      <c r="I281" s="149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2:26" s="16" customFormat="1" x14ac:dyDescent="0.2">
      <c r="B282" s="97"/>
      <c r="C282" s="147"/>
      <c r="D282" s="147"/>
      <c r="E282" s="148"/>
      <c r="F282" s="148"/>
      <c r="G282" s="90"/>
      <c r="H282" s="90"/>
      <c r="I282" s="149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2:26" s="16" customFormat="1" x14ac:dyDescent="0.2">
      <c r="B283" s="97"/>
      <c r="C283" s="147"/>
      <c r="D283" s="147"/>
      <c r="E283" s="148"/>
      <c r="F283" s="148"/>
      <c r="G283" s="90"/>
      <c r="H283" s="90"/>
      <c r="I283" s="149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2:26" s="16" customFormat="1" x14ac:dyDescent="0.2">
      <c r="B284" s="97"/>
      <c r="C284" s="147"/>
      <c r="D284" s="147"/>
      <c r="E284" s="148"/>
      <c r="F284" s="148"/>
      <c r="G284" s="90"/>
      <c r="H284" s="90"/>
      <c r="I284" s="149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2:26" s="16" customFormat="1" x14ac:dyDescent="0.2">
      <c r="B285" s="97"/>
      <c r="C285" s="147"/>
      <c r="D285" s="147"/>
      <c r="E285" s="148"/>
      <c r="F285" s="148"/>
      <c r="G285" s="90"/>
      <c r="H285" s="90"/>
      <c r="I285" s="149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2:26" s="16" customFormat="1" x14ac:dyDescent="0.2">
      <c r="B286" s="97"/>
      <c r="C286" s="147"/>
      <c r="D286" s="147"/>
      <c r="E286" s="148"/>
      <c r="F286" s="148"/>
      <c r="G286" s="90"/>
      <c r="H286" s="90"/>
      <c r="I286" s="149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2:26" s="16" customFormat="1" x14ac:dyDescent="0.2">
      <c r="B287" s="97"/>
      <c r="C287" s="147"/>
      <c r="D287" s="147"/>
      <c r="E287" s="148"/>
      <c r="F287" s="148"/>
      <c r="G287" s="90"/>
      <c r="H287" s="90"/>
      <c r="I287" s="149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2:26" s="16" customFormat="1" x14ac:dyDescent="0.2">
      <c r="B288" s="97"/>
      <c r="C288" s="147"/>
      <c r="D288" s="147"/>
      <c r="E288" s="148"/>
      <c r="F288" s="148"/>
      <c r="G288" s="90"/>
      <c r="H288" s="90"/>
      <c r="I288" s="149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2:26" s="16" customFormat="1" x14ac:dyDescent="0.2">
      <c r="B289" s="97"/>
      <c r="C289" s="147"/>
      <c r="D289" s="147"/>
      <c r="E289" s="148"/>
      <c r="F289" s="148"/>
      <c r="G289" s="90"/>
      <c r="H289" s="90"/>
      <c r="I289" s="149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2:26" s="16" customFormat="1" x14ac:dyDescent="0.2">
      <c r="B290" s="97"/>
      <c r="C290" s="147"/>
      <c r="D290" s="147"/>
      <c r="E290" s="148"/>
      <c r="F290" s="148"/>
      <c r="G290" s="90"/>
      <c r="H290" s="90"/>
      <c r="I290" s="149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2:26" s="16" customFormat="1" x14ac:dyDescent="0.2">
      <c r="B291" s="97"/>
      <c r="C291" s="147"/>
      <c r="D291" s="147"/>
      <c r="E291" s="148"/>
      <c r="F291" s="148"/>
      <c r="G291" s="90"/>
      <c r="H291" s="90"/>
      <c r="I291" s="149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2:26" s="16" customFormat="1" x14ac:dyDescent="0.2">
      <c r="B292" s="97"/>
      <c r="C292" s="147"/>
      <c r="D292" s="147"/>
      <c r="E292" s="148"/>
      <c r="F292" s="148"/>
      <c r="G292" s="90"/>
      <c r="H292" s="90"/>
      <c r="I292" s="149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2:26" s="16" customFormat="1" x14ac:dyDescent="0.2">
      <c r="B293" s="97"/>
      <c r="C293" s="147"/>
      <c r="D293" s="147"/>
      <c r="E293" s="148"/>
      <c r="F293" s="148"/>
      <c r="G293" s="90"/>
      <c r="H293" s="90"/>
      <c r="I293" s="149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2:26" s="16" customFormat="1" x14ac:dyDescent="0.2">
      <c r="B294" s="97"/>
      <c r="C294" s="147"/>
      <c r="D294" s="147"/>
      <c r="E294" s="148"/>
      <c r="F294" s="148"/>
      <c r="G294" s="90"/>
      <c r="H294" s="90"/>
      <c r="I294" s="149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2:26" s="16" customFormat="1" x14ac:dyDescent="0.2">
      <c r="B295" s="97"/>
      <c r="C295" s="147"/>
      <c r="D295" s="147"/>
      <c r="E295" s="148"/>
      <c r="F295" s="148"/>
      <c r="G295" s="90"/>
      <c r="H295" s="90"/>
      <c r="I295" s="149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2:26" s="16" customFormat="1" x14ac:dyDescent="0.2">
      <c r="B296" s="97"/>
      <c r="C296" s="147"/>
      <c r="D296" s="147"/>
      <c r="E296" s="148"/>
      <c r="F296" s="148"/>
      <c r="G296" s="90"/>
      <c r="H296" s="90"/>
      <c r="I296" s="149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2:26" s="16" customFormat="1" x14ac:dyDescent="0.2">
      <c r="B297" s="97"/>
      <c r="C297" s="147"/>
      <c r="D297" s="147"/>
      <c r="E297" s="148"/>
      <c r="F297" s="148"/>
      <c r="G297" s="90"/>
      <c r="H297" s="90"/>
      <c r="I297" s="149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2:26" s="16" customFormat="1" x14ac:dyDescent="0.2">
      <c r="B298" s="97"/>
      <c r="C298" s="147"/>
      <c r="D298" s="147"/>
      <c r="E298" s="148"/>
      <c r="F298" s="148"/>
      <c r="G298" s="90"/>
      <c r="H298" s="90"/>
      <c r="I298" s="149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2:26" s="16" customFormat="1" x14ac:dyDescent="0.2">
      <c r="B299" s="97"/>
      <c r="C299" s="147"/>
      <c r="D299" s="147"/>
      <c r="E299" s="148"/>
      <c r="F299" s="148"/>
      <c r="G299" s="90"/>
      <c r="H299" s="90"/>
      <c r="I299" s="149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2:26" s="16" customFormat="1" x14ac:dyDescent="0.2">
      <c r="B300" s="97"/>
      <c r="C300" s="147"/>
      <c r="D300" s="147"/>
      <c r="E300" s="148"/>
      <c r="F300" s="148"/>
      <c r="G300" s="90"/>
      <c r="H300" s="90"/>
      <c r="I300" s="149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2:26" s="16" customFormat="1" x14ac:dyDescent="0.2">
      <c r="B301" s="97"/>
      <c r="C301" s="147"/>
      <c r="D301" s="147"/>
      <c r="E301" s="148"/>
      <c r="F301" s="148"/>
      <c r="G301" s="90"/>
      <c r="H301" s="90"/>
      <c r="I301" s="149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2:26" s="16" customFormat="1" x14ac:dyDescent="0.2">
      <c r="B302" s="97"/>
      <c r="C302" s="147"/>
      <c r="D302" s="147"/>
      <c r="E302" s="148"/>
      <c r="F302" s="148"/>
      <c r="G302" s="90"/>
      <c r="H302" s="90"/>
      <c r="I302" s="149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2:26" s="16" customFormat="1" x14ac:dyDescent="0.2">
      <c r="B303" s="97"/>
      <c r="C303" s="147"/>
      <c r="D303" s="147"/>
      <c r="E303" s="148"/>
      <c r="F303" s="148"/>
      <c r="G303" s="90"/>
      <c r="H303" s="90"/>
      <c r="I303" s="149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2:26" s="16" customFormat="1" x14ac:dyDescent="0.2">
      <c r="B304" s="97"/>
      <c r="C304" s="147"/>
      <c r="D304" s="147"/>
      <c r="E304" s="148"/>
      <c r="F304" s="148"/>
      <c r="G304" s="90"/>
      <c r="H304" s="90"/>
      <c r="I304" s="149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2:26" s="16" customFormat="1" x14ac:dyDescent="0.2">
      <c r="B305" s="97"/>
      <c r="C305" s="147"/>
      <c r="D305" s="147"/>
      <c r="E305" s="148"/>
      <c r="F305" s="148"/>
      <c r="G305" s="90"/>
      <c r="H305" s="90"/>
      <c r="I305" s="149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2:26" s="16" customFormat="1" x14ac:dyDescent="0.2">
      <c r="B306" s="97"/>
      <c r="C306" s="147"/>
      <c r="D306" s="147"/>
      <c r="E306" s="148"/>
      <c r="F306" s="148"/>
      <c r="G306" s="90"/>
      <c r="H306" s="90"/>
      <c r="I306" s="149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2:26" s="16" customFormat="1" x14ac:dyDescent="0.2">
      <c r="B307" s="97"/>
      <c r="C307" s="147"/>
      <c r="D307" s="147"/>
      <c r="E307" s="148"/>
      <c r="F307" s="148"/>
      <c r="G307" s="90"/>
      <c r="H307" s="90"/>
      <c r="I307" s="149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2:26" s="16" customFormat="1" x14ac:dyDescent="0.2">
      <c r="B308" s="97"/>
      <c r="C308" s="147"/>
      <c r="D308" s="147"/>
      <c r="E308" s="148"/>
      <c r="F308" s="148"/>
      <c r="G308" s="90"/>
      <c r="H308" s="90"/>
      <c r="I308" s="149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2:26" s="16" customFormat="1" x14ac:dyDescent="0.2">
      <c r="B309" s="97"/>
      <c r="C309" s="147"/>
      <c r="D309" s="147"/>
      <c r="E309" s="148"/>
      <c r="F309" s="148"/>
      <c r="G309" s="90"/>
      <c r="H309" s="90"/>
      <c r="I309" s="149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2:26" s="16" customFormat="1" x14ac:dyDescent="0.2">
      <c r="B310" s="97"/>
      <c r="C310" s="147"/>
      <c r="D310" s="147"/>
      <c r="E310" s="148"/>
      <c r="F310" s="148"/>
      <c r="G310" s="90"/>
      <c r="H310" s="90"/>
      <c r="I310" s="149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2:26" s="16" customFormat="1" x14ac:dyDescent="0.2">
      <c r="B311" s="97"/>
      <c r="C311" s="147"/>
      <c r="D311" s="147"/>
      <c r="E311" s="148"/>
      <c r="F311" s="148"/>
      <c r="G311" s="90"/>
      <c r="H311" s="90"/>
      <c r="I311" s="149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2:26" s="16" customFormat="1" x14ac:dyDescent="0.2">
      <c r="B312" s="97"/>
      <c r="C312" s="147"/>
      <c r="D312" s="147"/>
      <c r="E312" s="148"/>
      <c r="F312" s="148"/>
      <c r="G312" s="90"/>
      <c r="H312" s="90"/>
      <c r="I312" s="149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2:26" s="16" customFormat="1" x14ac:dyDescent="0.2">
      <c r="B313" s="97"/>
      <c r="C313" s="147"/>
      <c r="D313" s="147"/>
      <c r="E313" s="148"/>
      <c r="F313" s="148"/>
      <c r="G313" s="90"/>
      <c r="H313" s="90"/>
      <c r="I313" s="149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2:26" s="16" customFormat="1" x14ac:dyDescent="0.2">
      <c r="B314" s="97"/>
      <c r="C314" s="147"/>
      <c r="D314" s="147"/>
      <c r="E314" s="148"/>
      <c r="F314" s="148"/>
      <c r="G314" s="90"/>
      <c r="H314" s="90"/>
      <c r="I314" s="149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2:26" s="16" customFormat="1" x14ac:dyDescent="0.2">
      <c r="B315" s="97"/>
      <c r="C315" s="147"/>
      <c r="D315" s="147"/>
      <c r="E315" s="148"/>
      <c r="F315" s="148"/>
      <c r="G315" s="90"/>
      <c r="H315" s="90"/>
      <c r="I315" s="149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2:26" s="16" customFormat="1" x14ac:dyDescent="0.2">
      <c r="B316" s="97"/>
      <c r="C316" s="147"/>
      <c r="D316" s="147"/>
      <c r="E316" s="148"/>
      <c r="F316" s="148"/>
      <c r="G316" s="90"/>
      <c r="H316" s="90"/>
      <c r="I316" s="149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2:26" s="16" customFormat="1" x14ac:dyDescent="0.2">
      <c r="B317" s="97"/>
      <c r="C317" s="147"/>
      <c r="D317" s="147"/>
      <c r="E317" s="148"/>
      <c r="F317" s="148"/>
      <c r="G317" s="90"/>
      <c r="H317" s="90"/>
      <c r="I317" s="149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2:26" s="16" customFormat="1" x14ac:dyDescent="0.2">
      <c r="B318" s="97"/>
      <c r="C318" s="147"/>
      <c r="D318" s="147"/>
      <c r="E318" s="148"/>
      <c r="F318" s="148"/>
      <c r="G318" s="90"/>
      <c r="H318" s="90"/>
      <c r="I318" s="149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</sheetData>
  <mergeCells count="2">
    <mergeCell ref="G2:H2"/>
    <mergeCell ref="I2:I3"/>
  </mergeCells>
  <pageMargins left="0.25" right="0.25" top="0.75" bottom="1" header="0.5" footer="0.5"/>
  <pageSetup scale="77" orientation="landscape" r:id="rId1"/>
  <headerFooter alignWithMargins="0">
    <oddFooter>Page &amp;P</oddFooter>
  </headerFooter>
  <rowBreaks count="2" manualBreakCount="2">
    <brk id="180" max="16383" man="1"/>
    <brk id="2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D9D4D-7AEB-4628-A4C8-1233C83E12A2}">
  <sheetPr codeName="Sheet6"/>
  <dimension ref="A1:I57"/>
  <sheetViews>
    <sheetView workbookViewId="0">
      <pane xSplit="1" ySplit="4" topLeftCell="B26" activePane="bottomRight" state="frozen"/>
      <selection pane="topRight" activeCell="B1" sqref="B1"/>
      <selection pane="bottomLeft" activeCell="A6" sqref="A6"/>
      <selection pane="bottomRight" activeCell="H48" sqref="H48"/>
    </sheetView>
  </sheetViews>
  <sheetFormatPr defaultRowHeight="12.75" x14ac:dyDescent="0.2"/>
  <cols>
    <col min="1" max="4" width="16.7109375" style="183" customWidth="1"/>
    <col min="5" max="5" width="13.5703125" style="16" customWidth="1"/>
    <col min="6" max="9" width="16.7109375" style="183" customWidth="1"/>
    <col min="10" max="16384" width="9.140625" style="16"/>
  </cols>
  <sheetData>
    <row r="1" spans="1:9" x14ac:dyDescent="0.2">
      <c r="A1" s="151" t="s">
        <v>49</v>
      </c>
      <c r="B1" s="152"/>
      <c r="C1" s="152"/>
      <c r="D1" s="152"/>
      <c r="E1" s="152"/>
      <c r="F1" s="152"/>
      <c r="G1" s="152"/>
      <c r="H1" s="152"/>
      <c r="I1" s="152"/>
    </row>
    <row r="2" spans="1:9" x14ac:dyDescent="0.2">
      <c r="A2" s="153" t="s">
        <v>50</v>
      </c>
      <c r="B2" s="154"/>
      <c r="C2" s="154"/>
      <c r="D2" s="154"/>
      <c r="E2" s="154"/>
      <c r="F2" s="154"/>
      <c r="G2" s="154"/>
      <c r="H2" s="154"/>
      <c r="I2" s="154"/>
    </row>
    <row r="3" spans="1:9" x14ac:dyDescent="0.2">
      <c r="A3" s="155" t="s">
        <v>38</v>
      </c>
      <c r="B3" s="155" t="s">
        <v>51</v>
      </c>
      <c r="C3" s="155" t="s">
        <v>52</v>
      </c>
      <c r="D3" s="155" t="s">
        <v>53</v>
      </c>
      <c r="E3" s="156" t="s">
        <v>45</v>
      </c>
      <c r="F3" s="155" t="s">
        <v>54</v>
      </c>
      <c r="G3" s="157" t="s">
        <v>55</v>
      </c>
      <c r="H3" s="157"/>
      <c r="I3" s="155" t="s">
        <v>56</v>
      </c>
    </row>
    <row r="4" spans="1:9" x14ac:dyDescent="0.2">
      <c r="A4" s="158"/>
      <c r="B4" s="158"/>
      <c r="C4" s="158"/>
      <c r="D4" s="158"/>
      <c r="E4" s="159"/>
      <c r="F4" s="158"/>
      <c r="G4" s="160" t="s">
        <v>47</v>
      </c>
      <c r="H4" s="160" t="s">
        <v>48</v>
      </c>
      <c r="I4" s="158"/>
    </row>
    <row r="5" spans="1:9" x14ac:dyDescent="0.2">
      <c r="A5" s="161">
        <v>2015</v>
      </c>
      <c r="B5" s="162">
        <v>321369</v>
      </c>
      <c r="C5" s="162">
        <v>2621</v>
      </c>
      <c r="D5" s="163">
        <v>0.82</v>
      </c>
      <c r="E5" s="133">
        <f>1+(D5/100)</f>
        <v>1.0082</v>
      </c>
      <c r="F5" s="162">
        <v>1380</v>
      </c>
      <c r="G5" s="162">
        <v>3999</v>
      </c>
      <c r="H5" s="162">
        <v>2619</v>
      </c>
      <c r="I5" s="162">
        <v>1241</v>
      </c>
    </row>
    <row r="6" spans="1:9" x14ac:dyDescent="0.2">
      <c r="A6" s="161">
        <v>2016</v>
      </c>
      <c r="B6" s="162">
        <v>323996</v>
      </c>
      <c r="C6" s="162">
        <v>2627</v>
      </c>
      <c r="D6" s="163">
        <v>0.82</v>
      </c>
      <c r="E6" s="133">
        <f t="shared" ref="E6:E50" si="0">1+(D6/100)</f>
        <v>1.0082</v>
      </c>
      <c r="F6" s="162">
        <v>1377</v>
      </c>
      <c r="G6" s="162">
        <v>4027</v>
      </c>
      <c r="H6" s="162">
        <v>2650</v>
      </c>
      <c r="I6" s="162">
        <v>1250</v>
      </c>
    </row>
    <row r="7" spans="1:9" x14ac:dyDescent="0.2">
      <c r="A7" s="161">
        <v>2017</v>
      </c>
      <c r="B7" s="162">
        <v>326626</v>
      </c>
      <c r="C7" s="162">
        <v>2630</v>
      </c>
      <c r="D7" s="163">
        <v>0.81</v>
      </c>
      <c r="E7" s="133">
        <f t="shared" si="0"/>
        <v>1.0081</v>
      </c>
      <c r="F7" s="162">
        <v>1374</v>
      </c>
      <c r="G7" s="162">
        <v>4055</v>
      </c>
      <c r="H7" s="162">
        <v>2681</v>
      </c>
      <c r="I7" s="162">
        <v>1256</v>
      </c>
    </row>
    <row r="8" spans="1:9" x14ac:dyDescent="0.2">
      <c r="A8" s="161">
        <v>2018</v>
      </c>
      <c r="B8" s="162">
        <v>329256</v>
      </c>
      <c r="C8" s="162">
        <v>2631</v>
      </c>
      <c r="D8" s="163">
        <v>0.81</v>
      </c>
      <c r="E8" s="133">
        <f t="shared" si="0"/>
        <v>1.0081</v>
      </c>
      <c r="F8" s="162">
        <v>1369</v>
      </c>
      <c r="G8" s="162">
        <v>4080</v>
      </c>
      <c r="H8" s="162">
        <v>2712</v>
      </c>
      <c r="I8" s="162">
        <v>1262</v>
      </c>
    </row>
    <row r="9" spans="1:9" x14ac:dyDescent="0.2">
      <c r="A9" s="161">
        <v>2019</v>
      </c>
      <c r="B9" s="162">
        <v>331884</v>
      </c>
      <c r="C9" s="162">
        <v>2628</v>
      </c>
      <c r="D9" s="163">
        <v>0.8</v>
      </c>
      <c r="E9" s="133">
        <f t="shared" si="0"/>
        <v>1.008</v>
      </c>
      <c r="F9" s="162">
        <v>1361</v>
      </c>
      <c r="G9" s="162">
        <v>4104</v>
      </c>
      <c r="H9" s="162">
        <v>2743</v>
      </c>
      <c r="I9" s="162">
        <v>1267</v>
      </c>
    </row>
    <row r="10" spans="1:9" x14ac:dyDescent="0.2">
      <c r="A10" s="161">
        <v>2020</v>
      </c>
      <c r="B10" s="162">
        <v>334503</v>
      </c>
      <c r="C10" s="162">
        <v>2619</v>
      </c>
      <c r="D10" s="163">
        <v>0.79</v>
      </c>
      <c r="E10" s="133">
        <f t="shared" si="0"/>
        <v>1.0079</v>
      </c>
      <c r="F10" s="162">
        <v>1349</v>
      </c>
      <c r="G10" s="162">
        <v>4125</v>
      </c>
      <c r="H10" s="162">
        <v>2777</v>
      </c>
      <c r="I10" s="162">
        <v>1271</v>
      </c>
    </row>
    <row r="11" spans="1:9" x14ac:dyDescent="0.2">
      <c r="A11" s="161">
        <v>2021</v>
      </c>
      <c r="B11" s="162">
        <v>337109</v>
      </c>
      <c r="C11" s="162">
        <v>2606</v>
      </c>
      <c r="D11" s="163">
        <v>0.78</v>
      </c>
      <c r="E11" s="133">
        <f t="shared" si="0"/>
        <v>1.0078</v>
      </c>
      <c r="F11" s="162">
        <v>1331</v>
      </c>
      <c r="G11" s="162">
        <v>4142</v>
      </c>
      <c r="H11" s="162">
        <v>2811</v>
      </c>
      <c r="I11" s="162">
        <v>1275</v>
      </c>
    </row>
    <row r="12" spans="1:9" x14ac:dyDescent="0.2">
      <c r="A12" s="161">
        <v>2022</v>
      </c>
      <c r="B12" s="162">
        <v>339698</v>
      </c>
      <c r="C12" s="162">
        <v>2589</v>
      </c>
      <c r="D12" s="163">
        <v>0.77</v>
      </c>
      <c r="E12" s="133">
        <f t="shared" si="0"/>
        <v>1.0077</v>
      </c>
      <c r="F12" s="162">
        <v>1307</v>
      </c>
      <c r="G12" s="162">
        <v>4155</v>
      </c>
      <c r="H12" s="162">
        <v>2848</v>
      </c>
      <c r="I12" s="162">
        <v>1282</v>
      </c>
    </row>
    <row r="13" spans="1:9" x14ac:dyDescent="0.2">
      <c r="A13" s="161">
        <v>2023</v>
      </c>
      <c r="B13" s="162">
        <v>342267</v>
      </c>
      <c r="C13" s="162">
        <v>2569</v>
      </c>
      <c r="D13" s="163">
        <v>0.76</v>
      </c>
      <c r="E13" s="133">
        <f t="shared" si="0"/>
        <v>1.0076000000000001</v>
      </c>
      <c r="F13" s="162">
        <v>1279</v>
      </c>
      <c r="G13" s="162">
        <v>4165</v>
      </c>
      <c r="H13" s="162">
        <v>2887</v>
      </c>
      <c r="I13" s="162">
        <v>1291</v>
      </c>
    </row>
    <row r="14" spans="1:9" x14ac:dyDescent="0.2">
      <c r="A14" s="161">
        <v>2024</v>
      </c>
      <c r="B14" s="162">
        <v>344814</v>
      </c>
      <c r="C14" s="162">
        <v>2547</v>
      </c>
      <c r="D14" s="163">
        <v>0.74</v>
      </c>
      <c r="E14" s="133">
        <f t="shared" si="0"/>
        <v>1.0074000000000001</v>
      </c>
      <c r="F14" s="162">
        <v>1246</v>
      </c>
      <c r="G14" s="162">
        <v>4174</v>
      </c>
      <c r="H14" s="162">
        <v>2927</v>
      </c>
      <c r="I14" s="162">
        <v>1301</v>
      </c>
    </row>
    <row r="15" spans="1:9" x14ac:dyDescent="0.2">
      <c r="A15" s="161">
        <v>2025</v>
      </c>
      <c r="B15" s="162">
        <v>347335</v>
      </c>
      <c r="C15" s="162">
        <v>2521</v>
      </c>
      <c r="D15" s="163">
        <v>0.73</v>
      </c>
      <c r="E15" s="133">
        <f t="shared" si="0"/>
        <v>1.0073000000000001</v>
      </c>
      <c r="F15" s="162">
        <v>1210</v>
      </c>
      <c r="G15" s="162">
        <v>4181</v>
      </c>
      <c r="H15" s="162">
        <v>2971</v>
      </c>
      <c r="I15" s="162">
        <v>1310</v>
      </c>
    </row>
    <row r="16" spans="1:9" x14ac:dyDescent="0.2">
      <c r="A16" s="161">
        <v>2026</v>
      </c>
      <c r="B16" s="162">
        <v>349826</v>
      </c>
      <c r="C16" s="162">
        <v>2491</v>
      </c>
      <c r="D16" s="163">
        <v>0.72</v>
      </c>
      <c r="E16" s="133">
        <f t="shared" si="0"/>
        <v>1.0072000000000001</v>
      </c>
      <c r="F16" s="162">
        <v>1171</v>
      </c>
      <c r="G16" s="162">
        <v>4187</v>
      </c>
      <c r="H16" s="162">
        <v>3016</v>
      </c>
      <c r="I16" s="162">
        <v>1320</v>
      </c>
    </row>
    <row r="17" spans="1:9" x14ac:dyDescent="0.2">
      <c r="A17" s="161">
        <v>2027</v>
      </c>
      <c r="B17" s="162">
        <v>352281</v>
      </c>
      <c r="C17" s="162">
        <v>2456</v>
      </c>
      <c r="D17" s="163">
        <v>0.7</v>
      </c>
      <c r="E17" s="133">
        <f t="shared" si="0"/>
        <v>1.0069999999999999</v>
      </c>
      <c r="F17" s="162">
        <v>1127</v>
      </c>
      <c r="G17" s="162">
        <v>4191</v>
      </c>
      <c r="H17" s="162">
        <v>3064</v>
      </c>
      <c r="I17" s="162">
        <v>1329</v>
      </c>
    </row>
    <row r="18" spans="1:9" x14ac:dyDescent="0.2">
      <c r="A18" s="161">
        <v>2028</v>
      </c>
      <c r="B18" s="162">
        <v>354698</v>
      </c>
      <c r="C18" s="162">
        <v>2417</v>
      </c>
      <c r="D18" s="163">
        <v>0.69</v>
      </c>
      <c r="E18" s="133">
        <f t="shared" si="0"/>
        <v>1.0068999999999999</v>
      </c>
      <c r="F18" s="162">
        <v>1079</v>
      </c>
      <c r="G18" s="162">
        <v>4194</v>
      </c>
      <c r="H18" s="162">
        <v>3115</v>
      </c>
      <c r="I18" s="162">
        <v>1338</v>
      </c>
    </row>
    <row r="19" spans="1:9" x14ac:dyDescent="0.2">
      <c r="A19" s="161">
        <v>2029</v>
      </c>
      <c r="B19" s="162">
        <v>357073</v>
      </c>
      <c r="C19" s="162">
        <v>2374</v>
      </c>
      <c r="D19" s="163">
        <v>0.67</v>
      </c>
      <c r="E19" s="133">
        <f t="shared" si="0"/>
        <v>1.0066999999999999</v>
      </c>
      <c r="F19" s="162">
        <v>1028</v>
      </c>
      <c r="G19" s="162">
        <v>4196</v>
      </c>
      <c r="H19" s="162">
        <v>3168</v>
      </c>
      <c r="I19" s="162">
        <v>1347</v>
      </c>
    </row>
    <row r="20" spans="1:9" x14ac:dyDescent="0.2">
      <c r="A20" s="161">
        <v>2030</v>
      </c>
      <c r="B20" s="162">
        <v>359402</v>
      </c>
      <c r="C20" s="162">
        <v>2329</v>
      </c>
      <c r="D20" s="163">
        <v>0.65</v>
      </c>
      <c r="E20" s="133">
        <f t="shared" si="0"/>
        <v>1.0065</v>
      </c>
      <c r="F20" s="162">
        <v>974</v>
      </c>
      <c r="G20" s="162">
        <v>4198</v>
      </c>
      <c r="H20" s="162">
        <v>3224</v>
      </c>
      <c r="I20" s="162">
        <v>1355</v>
      </c>
    </row>
    <row r="21" spans="1:9" x14ac:dyDescent="0.2">
      <c r="A21" s="161">
        <v>2031</v>
      </c>
      <c r="B21" s="162">
        <v>361685</v>
      </c>
      <c r="C21" s="162">
        <v>2283</v>
      </c>
      <c r="D21" s="163">
        <v>0.64</v>
      </c>
      <c r="E21" s="133">
        <f t="shared" si="0"/>
        <v>1.0064</v>
      </c>
      <c r="F21" s="162">
        <v>919</v>
      </c>
      <c r="G21" s="162">
        <v>4200</v>
      </c>
      <c r="H21" s="162">
        <v>3281</v>
      </c>
      <c r="I21" s="162">
        <v>1363</v>
      </c>
    </row>
    <row r="22" spans="1:9" x14ac:dyDescent="0.2">
      <c r="A22" s="161">
        <v>2032</v>
      </c>
      <c r="B22" s="162">
        <v>363920</v>
      </c>
      <c r="C22" s="162">
        <v>2235</v>
      </c>
      <c r="D22" s="163">
        <v>0.62</v>
      </c>
      <c r="E22" s="133">
        <f t="shared" si="0"/>
        <v>1.0062</v>
      </c>
      <c r="F22" s="162">
        <v>864</v>
      </c>
      <c r="G22" s="162">
        <v>4203</v>
      </c>
      <c r="H22" s="162">
        <v>3339</v>
      </c>
      <c r="I22" s="162">
        <v>1371</v>
      </c>
    </row>
    <row r="23" spans="1:9" x14ac:dyDescent="0.2">
      <c r="A23" s="161">
        <v>2033</v>
      </c>
      <c r="B23" s="162">
        <v>366106</v>
      </c>
      <c r="C23" s="162">
        <v>2187</v>
      </c>
      <c r="D23" s="163">
        <v>0.6</v>
      </c>
      <c r="E23" s="133">
        <f t="shared" si="0"/>
        <v>1.006</v>
      </c>
      <c r="F23" s="162">
        <v>808</v>
      </c>
      <c r="G23" s="162">
        <v>4207</v>
      </c>
      <c r="H23" s="162">
        <v>3399</v>
      </c>
      <c r="I23" s="162">
        <v>1379</v>
      </c>
    </row>
    <row r="24" spans="1:9" x14ac:dyDescent="0.2">
      <c r="A24" s="161">
        <v>2034</v>
      </c>
      <c r="B24" s="162">
        <v>368246</v>
      </c>
      <c r="C24" s="162">
        <v>2139</v>
      </c>
      <c r="D24" s="163">
        <v>0.57999999999999996</v>
      </c>
      <c r="E24" s="133">
        <f t="shared" si="0"/>
        <v>1.0058</v>
      </c>
      <c r="F24" s="162">
        <v>753</v>
      </c>
      <c r="G24" s="162">
        <v>4212</v>
      </c>
      <c r="H24" s="162">
        <v>3459</v>
      </c>
      <c r="I24" s="162">
        <v>1386</v>
      </c>
    </row>
    <row r="25" spans="1:9" x14ac:dyDescent="0.2">
      <c r="A25" s="161">
        <v>2035</v>
      </c>
      <c r="B25" s="162">
        <v>370338</v>
      </c>
      <c r="C25" s="162">
        <v>2093</v>
      </c>
      <c r="D25" s="163">
        <v>0.56999999999999995</v>
      </c>
      <c r="E25" s="133">
        <f t="shared" si="0"/>
        <v>1.0057</v>
      </c>
      <c r="F25" s="162">
        <v>699</v>
      </c>
      <c r="G25" s="162">
        <v>4219</v>
      </c>
      <c r="H25" s="162">
        <v>3520</v>
      </c>
      <c r="I25" s="162">
        <v>1394</v>
      </c>
    </row>
    <row r="26" spans="1:9" x14ac:dyDescent="0.2">
      <c r="A26" s="161">
        <v>2036</v>
      </c>
      <c r="B26" s="162">
        <v>372390</v>
      </c>
      <c r="C26" s="162">
        <v>2052</v>
      </c>
      <c r="D26" s="163">
        <v>0.55000000000000004</v>
      </c>
      <c r="E26" s="133">
        <f t="shared" si="0"/>
        <v>1.0055000000000001</v>
      </c>
      <c r="F26" s="162">
        <v>651</v>
      </c>
      <c r="G26" s="162">
        <v>4227</v>
      </c>
      <c r="H26" s="162">
        <v>3576</v>
      </c>
      <c r="I26" s="162">
        <v>1401</v>
      </c>
    </row>
    <row r="27" spans="1:9" x14ac:dyDescent="0.2">
      <c r="A27" s="161">
        <v>2037</v>
      </c>
      <c r="B27" s="162">
        <v>374401</v>
      </c>
      <c r="C27" s="162">
        <v>2012</v>
      </c>
      <c r="D27" s="163">
        <v>0.54</v>
      </c>
      <c r="E27" s="133">
        <f t="shared" si="0"/>
        <v>1.0054000000000001</v>
      </c>
      <c r="F27" s="162">
        <v>604</v>
      </c>
      <c r="G27" s="162">
        <v>4235</v>
      </c>
      <c r="H27" s="162">
        <v>3631</v>
      </c>
      <c r="I27" s="162">
        <v>1407</v>
      </c>
    </row>
    <row r="28" spans="1:9" x14ac:dyDescent="0.2">
      <c r="A28" s="161">
        <v>2038</v>
      </c>
      <c r="B28" s="162">
        <v>376375</v>
      </c>
      <c r="C28" s="162">
        <v>1974</v>
      </c>
      <c r="D28" s="163">
        <v>0.53</v>
      </c>
      <c r="E28" s="133">
        <f t="shared" si="0"/>
        <v>1.0053000000000001</v>
      </c>
      <c r="F28" s="162">
        <v>560</v>
      </c>
      <c r="G28" s="162">
        <v>4245</v>
      </c>
      <c r="H28" s="162">
        <v>3685</v>
      </c>
      <c r="I28" s="162">
        <v>1414</v>
      </c>
    </row>
    <row r="29" spans="1:9" x14ac:dyDescent="0.2">
      <c r="A29" s="161">
        <v>2039</v>
      </c>
      <c r="B29" s="162">
        <v>378313</v>
      </c>
      <c r="C29" s="162">
        <v>1938</v>
      </c>
      <c r="D29" s="163">
        <v>0.51</v>
      </c>
      <c r="E29" s="133">
        <f t="shared" si="0"/>
        <v>1.0051000000000001</v>
      </c>
      <c r="F29" s="162">
        <v>518</v>
      </c>
      <c r="G29" s="162">
        <v>4255</v>
      </c>
      <c r="H29" s="162">
        <v>3737</v>
      </c>
      <c r="I29" s="162">
        <v>1420</v>
      </c>
    </row>
    <row r="30" spans="1:9" x14ac:dyDescent="0.2">
      <c r="A30" s="161">
        <v>2040</v>
      </c>
      <c r="B30" s="162">
        <v>380219</v>
      </c>
      <c r="C30" s="162">
        <v>1906</v>
      </c>
      <c r="D30" s="163">
        <v>0.5</v>
      </c>
      <c r="E30" s="133">
        <f t="shared" si="0"/>
        <v>1.0049999999999999</v>
      </c>
      <c r="F30" s="162">
        <v>479</v>
      </c>
      <c r="G30" s="162">
        <v>4266</v>
      </c>
      <c r="H30" s="162">
        <v>3787</v>
      </c>
      <c r="I30" s="162">
        <v>1426</v>
      </c>
    </row>
    <row r="31" spans="1:9" x14ac:dyDescent="0.2">
      <c r="A31" s="161">
        <v>2041</v>
      </c>
      <c r="B31" s="162">
        <v>382096</v>
      </c>
      <c r="C31" s="162">
        <v>1877</v>
      </c>
      <c r="D31" s="163">
        <v>0.49</v>
      </c>
      <c r="E31" s="133">
        <f t="shared" si="0"/>
        <v>1.0048999999999999</v>
      </c>
      <c r="F31" s="162">
        <v>445</v>
      </c>
      <c r="G31" s="162">
        <v>4278</v>
      </c>
      <c r="H31" s="162">
        <v>3833</v>
      </c>
      <c r="I31" s="162">
        <v>1432</v>
      </c>
    </row>
    <row r="32" spans="1:9" x14ac:dyDescent="0.2">
      <c r="A32" s="161">
        <v>2042</v>
      </c>
      <c r="B32" s="162">
        <v>383949</v>
      </c>
      <c r="C32" s="162">
        <v>1852</v>
      </c>
      <c r="D32" s="163">
        <v>0.48</v>
      </c>
      <c r="E32" s="133">
        <f t="shared" si="0"/>
        <v>1.0047999999999999</v>
      </c>
      <c r="F32" s="162">
        <v>414</v>
      </c>
      <c r="G32" s="162">
        <v>4290</v>
      </c>
      <c r="H32" s="162">
        <v>3876</v>
      </c>
      <c r="I32" s="162">
        <v>1438</v>
      </c>
    </row>
    <row r="33" spans="1:9" x14ac:dyDescent="0.2">
      <c r="A33" s="161">
        <v>2043</v>
      </c>
      <c r="B33" s="162">
        <v>385779</v>
      </c>
      <c r="C33" s="162">
        <v>1831</v>
      </c>
      <c r="D33" s="163">
        <v>0.48</v>
      </c>
      <c r="E33" s="133">
        <f t="shared" si="0"/>
        <v>1.0047999999999999</v>
      </c>
      <c r="F33" s="162">
        <v>388</v>
      </c>
      <c r="G33" s="162">
        <v>4303</v>
      </c>
      <c r="H33" s="162">
        <v>3916</v>
      </c>
      <c r="I33" s="162">
        <v>1443</v>
      </c>
    </row>
    <row r="34" spans="1:9" x14ac:dyDescent="0.2">
      <c r="A34" s="161">
        <v>2044</v>
      </c>
      <c r="B34" s="162">
        <v>387593</v>
      </c>
      <c r="C34" s="162">
        <v>1814</v>
      </c>
      <c r="D34" s="163">
        <v>0.47</v>
      </c>
      <c r="E34" s="133">
        <f t="shared" si="0"/>
        <v>1.0046999999999999</v>
      </c>
      <c r="F34" s="162">
        <v>365</v>
      </c>
      <c r="G34" s="162">
        <v>4317</v>
      </c>
      <c r="H34" s="162">
        <v>3952</v>
      </c>
      <c r="I34" s="162">
        <v>1448</v>
      </c>
    </row>
    <row r="35" spans="1:9" x14ac:dyDescent="0.2">
      <c r="A35" s="161">
        <v>2045</v>
      </c>
      <c r="B35" s="162">
        <v>389394</v>
      </c>
      <c r="C35" s="162">
        <v>1801</v>
      </c>
      <c r="D35" s="163">
        <v>0.46</v>
      </c>
      <c r="E35" s="133">
        <f t="shared" si="0"/>
        <v>1.0045999999999999</v>
      </c>
      <c r="F35" s="162">
        <v>348</v>
      </c>
      <c r="G35" s="162">
        <v>4332</v>
      </c>
      <c r="H35" s="162">
        <v>3984</v>
      </c>
      <c r="I35" s="162">
        <v>1453</v>
      </c>
    </row>
    <row r="36" spans="1:9" x14ac:dyDescent="0.2">
      <c r="A36" s="161">
        <v>2046</v>
      </c>
      <c r="B36" s="162">
        <v>391187</v>
      </c>
      <c r="C36" s="162">
        <v>1792</v>
      </c>
      <c r="D36" s="163">
        <v>0.46</v>
      </c>
      <c r="E36" s="133">
        <f t="shared" si="0"/>
        <v>1.0045999999999999</v>
      </c>
      <c r="F36" s="162">
        <v>335</v>
      </c>
      <c r="G36" s="162">
        <v>4347</v>
      </c>
      <c r="H36" s="162">
        <v>4012</v>
      </c>
      <c r="I36" s="162">
        <v>1458</v>
      </c>
    </row>
    <row r="37" spans="1:9" x14ac:dyDescent="0.2">
      <c r="A37" s="161">
        <v>2047</v>
      </c>
      <c r="B37" s="162">
        <v>392973</v>
      </c>
      <c r="C37" s="162">
        <v>1786</v>
      </c>
      <c r="D37" s="163">
        <v>0.46</v>
      </c>
      <c r="E37" s="133">
        <f t="shared" si="0"/>
        <v>1.0045999999999999</v>
      </c>
      <c r="F37" s="162">
        <v>324</v>
      </c>
      <c r="G37" s="162">
        <v>4362</v>
      </c>
      <c r="H37" s="162">
        <v>4038</v>
      </c>
      <c r="I37" s="162">
        <v>1462</v>
      </c>
    </row>
    <row r="38" spans="1:9" x14ac:dyDescent="0.2">
      <c r="A38" s="161">
        <v>2048</v>
      </c>
      <c r="B38" s="162">
        <v>394756</v>
      </c>
      <c r="C38" s="162">
        <v>1783</v>
      </c>
      <c r="D38" s="163">
        <v>0.45</v>
      </c>
      <c r="E38" s="133">
        <f t="shared" si="0"/>
        <v>1.0044999999999999</v>
      </c>
      <c r="F38" s="162">
        <v>317</v>
      </c>
      <c r="G38" s="162">
        <v>4377</v>
      </c>
      <c r="H38" s="162">
        <v>4060</v>
      </c>
      <c r="I38" s="162">
        <v>1466</v>
      </c>
    </row>
    <row r="39" spans="1:9" x14ac:dyDescent="0.2">
      <c r="A39" s="161">
        <v>2049</v>
      </c>
      <c r="B39" s="162">
        <v>396540</v>
      </c>
      <c r="C39" s="162">
        <v>1784</v>
      </c>
      <c r="D39" s="163">
        <v>0.45</v>
      </c>
      <c r="E39" s="133">
        <f t="shared" si="0"/>
        <v>1.0044999999999999</v>
      </c>
      <c r="F39" s="162">
        <v>314</v>
      </c>
      <c r="G39" s="162">
        <v>4391</v>
      </c>
      <c r="H39" s="162">
        <v>4077</v>
      </c>
      <c r="I39" s="162">
        <v>1470</v>
      </c>
    </row>
    <row r="40" spans="1:9" x14ac:dyDescent="0.2">
      <c r="A40" s="161">
        <v>2050</v>
      </c>
      <c r="B40" s="162">
        <v>398328</v>
      </c>
      <c r="C40" s="162">
        <v>1788</v>
      </c>
      <c r="D40" s="163">
        <v>0.45</v>
      </c>
      <c r="E40" s="133">
        <f t="shared" si="0"/>
        <v>1.0044999999999999</v>
      </c>
      <c r="F40" s="162">
        <v>315</v>
      </c>
      <c r="G40" s="162">
        <v>4406</v>
      </c>
      <c r="H40" s="162">
        <v>4091</v>
      </c>
      <c r="I40" s="162">
        <v>1473</v>
      </c>
    </row>
    <row r="41" spans="1:9" x14ac:dyDescent="0.2">
      <c r="A41" s="161">
        <v>2051</v>
      </c>
      <c r="B41" s="162">
        <v>400124</v>
      </c>
      <c r="C41" s="162">
        <v>1795</v>
      </c>
      <c r="D41" s="163">
        <v>0.45</v>
      </c>
      <c r="E41" s="133">
        <f t="shared" si="0"/>
        <v>1.0044999999999999</v>
      </c>
      <c r="F41" s="162">
        <v>319</v>
      </c>
      <c r="G41" s="162">
        <v>4420</v>
      </c>
      <c r="H41" s="162">
        <v>4101</v>
      </c>
      <c r="I41" s="162">
        <v>1477</v>
      </c>
    </row>
    <row r="42" spans="1:9" x14ac:dyDescent="0.2">
      <c r="A42" s="161">
        <v>2052</v>
      </c>
      <c r="B42" s="162">
        <v>401929</v>
      </c>
      <c r="C42" s="162">
        <v>1805</v>
      </c>
      <c r="D42" s="163">
        <v>0.45</v>
      </c>
      <c r="E42" s="133">
        <f t="shared" si="0"/>
        <v>1.0044999999999999</v>
      </c>
      <c r="F42" s="162">
        <v>325</v>
      </c>
      <c r="G42" s="162">
        <v>4433</v>
      </c>
      <c r="H42" s="162">
        <v>4108</v>
      </c>
      <c r="I42" s="162">
        <v>1480</v>
      </c>
    </row>
    <row r="43" spans="1:9" x14ac:dyDescent="0.2">
      <c r="A43" s="161">
        <v>2053</v>
      </c>
      <c r="B43" s="162">
        <v>403744</v>
      </c>
      <c r="C43" s="162">
        <v>1816</v>
      </c>
      <c r="D43" s="163">
        <v>0.45</v>
      </c>
      <c r="E43" s="133">
        <f t="shared" si="0"/>
        <v>1.0044999999999999</v>
      </c>
      <c r="F43" s="162">
        <v>333</v>
      </c>
      <c r="G43" s="162">
        <v>4446</v>
      </c>
      <c r="H43" s="162">
        <v>4113</v>
      </c>
      <c r="I43" s="162">
        <v>1483</v>
      </c>
    </row>
    <row r="44" spans="1:9" x14ac:dyDescent="0.2">
      <c r="A44" s="161">
        <v>2054</v>
      </c>
      <c r="B44" s="162">
        <v>405572</v>
      </c>
      <c r="C44" s="162">
        <v>1828</v>
      </c>
      <c r="D44" s="163">
        <v>0.45</v>
      </c>
      <c r="E44" s="133">
        <f t="shared" si="0"/>
        <v>1.0044999999999999</v>
      </c>
      <c r="F44" s="162">
        <v>342</v>
      </c>
      <c r="G44" s="162">
        <v>4458</v>
      </c>
      <c r="H44" s="162">
        <v>4116</v>
      </c>
      <c r="I44" s="162">
        <v>1485</v>
      </c>
    </row>
    <row r="45" spans="1:9" x14ac:dyDescent="0.2">
      <c r="A45" s="161">
        <v>2055</v>
      </c>
      <c r="B45" s="162">
        <v>407412</v>
      </c>
      <c r="C45" s="162">
        <v>1840</v>
      </c>
      <c r="D45" s="163">
        <v>0.45</v>
      </c>
      <c r="E45" s="133">
        <f t="shared" si="0"/>
        <v>1.0044999999999999</v>
      </c>
      <c r="F45" s="162">
        <v>352</v>
      </c>
      <c r="G45" s="162">
        <v>4470</v>
      </c>
      <c r="H45" s="162">
        <v>4117</v>
      </c>
      <c r="I45" s="162">
        <v>1488</v>
      </c>
    </row>
    <row r="46" spans="1:9" x14ac:dyDescent="0.2">
      <c r="A46" s="161">
        <v>2056</v>
      </c>
      <c r="B46" s="162">
        <v>409265</v>
      </c>
      <c r="C46" s="162">
        <v>1853</v>
      </c>
      <c r="D46" s="163">
        <v>0.45</v>
      </c>
      <c r="E46" s="133">
        <f t="shared" si="0"/>
        <v>1.0044999999999999</v>
      </c>
      <c r="F46" s="162">
        <v>363</v>
      </c>
      <c r="G46" s="162">
        <v>4480</v>
      </c>
      <c r="H46" s="162">
        <v>4117</v>
      </c>
      <c r="I46" s="162">
        <v>1490</v>
      </c>
    </row>
    <row r="47" spans="1:9" x14ac:dyDescent="0.2">
      <c r="A47" s="161">
        <v>2057</v>
      </c>
      <c r="B47" s="162">
        <v>411130</v>
      </c>
      <c r="C47" s="162">
        <v>1865</v>
      </c>
      <c r="D47" s="163">
        <v>0.46</v>
      </c>
      <c r="E47" s="133">
        <f t="shared" si="0"/>
        <v>1.0045999999999999</v>
      </c>
      <c r="F47" s="162">
        <v>374</v>
      </c>
      <c r="G47" s="162">
        <v>4491</v>
      </c>
      <c r="H47" s="162">
        <v>4117</v>
      </c>
      <c r="I47" s="162">
        <v>1491</v>
      </c>
    </row>
    <row r="48" spans="1:9" x14ac:dyDescent="0.2">
      <c r="A48" s="161">
        <v>2058</v>
      </c>
      <c r="B48" s="162">
        <v>413008</v>
      </c>
      <c r="C48" s="162">
        <v>1877</v>
      </c>
      <c r="D48" s="163">
        <v>0.46</v>
      </c>
      <c r="E48" s="133">
        <f t="shared" si="0"/>
        <v>1.0045999999999999</v>
      </c>
      <c r="F48" s="162">
        <v>384</v>
      </c>
      <c r="G48" s="162">
        <v>4500</v>
      </c>
      <c r="H48" s="162">
        <v>4116</v>
      </c>
      <c r="I48" s="162">
        <v>1493</v>
      </c>
    </row>
    <row r="49" spans="1:9" x14ac:dyDescent="0.2">
      <c r="A49" s="161">
        <v>2059</v>
      </c>
      <c r="B49" s="162">
        <v>414896</v>
      </c>
      <c r="C49" s="162">
        <v>1889</v>
      </c>
      <c r="D49" s="163">
        <v>0.46</v>
      </c>
      <c r="E49" s="133">
        <f t="shared" si="0"/>
        <v>1.0045999999999999</v>
      </c>
      <c r="F49" s="162">
        <v>395</v>
      </c>
      <c r="G49" s="162">
        <v>4510</v>
      </c>
      <c r="H49" s="162">
        <v>4115</v>
      </c>
      <c r="I49" s="162">
        <v>1494</v>
      </c>
    </row>
    <row r="50" spans="1:9" x14ac:dyDescent="0.2">
      <c r="A50" s="164">
        <v>2060</v>
      </c>
      <c r="B50" s="165">
        <v>416795</v>
      </c>
      <c r="C50" s="165">
        <v>1898</v>
      </c>
      <c r="D50" s="166">
        <v>0.46</v>
      </c>
      <c r="E50" s="133">
        <f t="shared" si="0"/>
        <v>1.0045999999999999</v>
      </c>
      <c r="F50" s="165">
        <v>403</v>
      </c>
      <c r="G50" s="165">
        <v>4519</v>
      </c>
      <c r="H50" s="165">
        <v>4116</v>
      </c>
      <c r="I50" s="165">
        <v>1495</v>
      </c>
    </row>
    <row r="51" spans="1:9" x14ac:dyDescent="0.2">
      <c r="A51" s="167" t="s">
        <v>57</v>
      </c>
      <c r="B51" s="168"/>
      <c r="C51" s="168"/>
      <c r="D51" s="168"/>
      <c r="E51" s="168"/>
      <c r="F51" s="168"/>
      <c r="G51" s="168"/>
      <c r="H51" s="168"/>
      <c r="I51" s="169"/>
    </row>
    <row r="52" spans="1:9" ht="24" customHeight="1" x14ac:dyDescent="0.2">
      <c r="A52" s="170" t="s">
        <v>58</v>
      </c>
      <c r="B52" s="171"/>
      <c r="C52" s="171"/>
      <c r="D52" s="171"/>
      <c r="E52" s="171"/>
      <c r="F52" s="171"/>
      <c r="G52" s="171"/>
      <c r="H52" s="171"/>
      <c r="I52" s="172"/>
    </row>
    <row r="53" spans="1:9" x14ac:dyDescent="0.2">
      <c r="A53" s="173" t="s">
        <v>19</v>
      </c>
      <c r="B53" s="171"/>
      <c r="C53" s="171"/>
      <c r="D53" s="171"/>
      <c r="E53" s="171"/>
      <c r="F53" s="171"/>
      <c r="G53" s="171"/>
      <c r="H53" s="171"/>
      <c r="I53" s="172"/>
    </row>
    <row r="54" spans="1:9" x14ac:dyDescent="0.2">
      <c r="A54" s="174" t="s">
        <v>59</v>
      </c>
      <c r="B54" s="175"/>
      <c r="C54" s="175"/>
      <c r="D54" s="175"/>
      <c r="E54" s="175"/>
      <c r="F54" s="175"/>
      <c r="G54" s="175"/>
      <c r="H54" s="175"/>
      <c r="I54" s="176"/>
    </row>
    <row r="55" spans="1:9" x14ac:dyDescent="0.2">
      <c r="A55" s="177" t="s">
        <v>60</v>
      </c>
      <c r="B55" s="178"/>
      <c r="C55" s="178"/>
      <c r="D55" s="178"/>
      <c r="E55" s="178"/>
      <c r="F55" s="178"/>
      <c r="G55" s="178"/>
      <c r="H55" s="178"/>
      <c r="I55" s="179"/>
    </row>
    <row r="56" spans="1:9" x14ac:dyDescent="0.2">
      <c r="A56" s="177" t="s">
        <v>61</v>
      </c>
      <c r="B56" s="178"/>
      <c r="C56" s="178"/>
      <c r="D56" s="178"/>
      <c r="E56" s="178"/>
      <c r="F56" s="178"/>
      <c r="G56" s="178"/>
      <c r="H56" s="178"/>
      <c r="I56" s="179"/>
    </row>
    <row r="57" spans="1:9" x14ac:dyDescent="0.2">
      <c r="A57" s="180" t="s">
        <v>62</v>
      </c>
      <c r="B57" s="181"/>
      <c r="C57" s="181"/>
      <c r="D57" s="181"/>
      <c r="E57" s="181"/>
      <c r="F57" s="181"/>
      <c r="G57" s="181"/>
      <c r="H57" s="181"/>
      <c r="I57" s="182"/>
    </row>
  </sheetData>
  <mergeCells count="17">
    <mergeCell ref="A57:I57"/>
    <mergeCell ref="A51:I51"/>
    <mergeCell ref="A52:I52"/>
    <mergeCell ref="A53:I53"/>
    <mergeCell ref="A54:I54"/>
    <mergeCell ref="A55:I55"/>
    <mergeCell ref="A56:I56"/>
    <mergeCell ref="A1:I1"/>
    <mergeCell ref="A2:I2"/>
    <mergeCell ref="A3:A4"/>
    <mergeCell ref="B3:B4"/>
    <mergeCell ref="C3:C4"/>
    <mergeCell ref="D3:D4"/>
    <mergeCell ref="E3:E4"/>
    <mergeCell ref="F3:F4"/>
    <mergeCell ref="G3:H3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Notes</vt:lpstr>
      <vt:lpstr>A</vt:lpstr>
      <vt:lpstr>B</vt:lpstr>
      <vt:lpstr>C</vt:lpstr>
      <vt:lpstr>D</vt:lpstr>
      <vt:lpstr>E</vt:lpstr>
      <vt:lpstr>_NA01</vt:lpstr>
    </vt:vector>
  </TitlesOfParts>
  <Company>Colorado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Lahr,Laura</dc:creator>
  <cp:lastModifiedBy>Lahr,Laura</cp:lastModifiedBy>
  <dcterms:created xsi:type="dcterms:W3CDTF">2025-03-24T21:07:34Z</dcterms:created>
  <dcterms:modified xsi:type="dcterms:W3CDTF">2025-03-24T21:07:37Z</dcterms:modified>
</cp:coreProperties>
</file>