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LMICweb2023\tac\spreadsheets\sheep\"/>
    </mc:Choice>
  </mc:AlternateContent>
  <xr:revisionPtr revIDLastSave="0" documentId="13_ncr:1_{76E54A12-AC90-413C-8559-99CECFDEC245}" xr6:coauthVersionLast="47" xr6:coauthVersionMax="47" xr10:uidLastSave="{00000000-0000-0000-0000-000000000000}"/>
  <bookViews>
    <workbookView xWindow="57480" yWindow="1665" windowWidth="29040" windowHeight="15720" activeTab="3" xr2:uid="{00000000-000D-0000-FFFF-FFFF00000000}"/>
  </bookViews>
  <sheets>
    <sheet name="Notes" sheetId="4" r:id="rId1"/>
    <sheet name="Sheet1" sheetId="3" r:id="rId2"/>
    <sheet name="Sheet2" sheetId="2" r:id="rId3"/>
    <sheet name="tb7705" sheetId="8" r:id="rId4"/>
  </sheets>
  <calcPr calcId="191029"/>
  <webPublishing vml="1" allowPng="1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5" i="2" l="1"/>
  <c r="Q125" i="2" s="1"/>
  <c r="P125" i="2"/>
  <c r="L125" i="2"/>
  <c r="M125" i="2"/>
  <c r="N125" i="2"/>
  <c r="W134" i="2" l="1"/>
  <c r="T134" i="2"/>
  <c r="Q134" i="2"/>
  <c r="N134" i="2"/>
  <c r="V133" i="2"/>
  <c r="U133" i="2"/>
  <c r="W133" i="2" s="1"/>
  <c r="S133" i="2"/>
  <c r="R133" i="2"/>
  <c r="Q133" i="2"/>
  <c r="N133" i="2"/>
  <c r="Q132" i="2"/>
  <c r="N132" i="2"/>
  <c r="Q131" i="2"/>
  <c r="N131" i="2"/>
  <c r="B3" i="2"/>
  <c r="T133" i="2" l="1"/>
  <c r="I124" i="2" l="1"/>
  <c r="K124" i="2"/>
  <c r="J124" i="2" s="1"/>
  <c r="O124" i="2"/>
  <c r="L124" i="2"/>
  <c r="M123" i="2"/>
  <c r="P123" i="2"/>
  <c r="K123" i="2"/>
  <c r="I122" i="2"/>
  <c r="O122" i="2"/>
  <c r="L122" i="2"/>
  <c r="C124" i="2" l="1"/>
  <c r="L123" i="2"/>
  <c r="N123" i="2" s="1"/>
  <c r="M124" i="2"/>
  <c r="N124" i="2" s="1"/>
  <c r="P124" i="2"/>
  <c r="Q124" i="2" s="1"/>
  <c r="O123" i="2"/>
  <c r="Q123" i="2" s="1"/>
  <c r="C123" i="2"/>
  <c r="I123" i="2"/>
  <c r="J123" i="2" s="1"/>
  <c r="M122" i="2"/>
  <c r="N122" i="2" s="1"/>
  <c r="P122" i="2"/>
  <c r="Q122" i="2" s="1"/>
  <c r="C122" i="2"/>
  <c r="K122" i="2"/>
  <c r="J122" i="2" s="1"/>
  <c r="I121" i="2"/>
  <c r="O121" i="2"/>
  <c r="C121" i="2" l="1"/>
  <c r="K121" i="2"/>
  <c r="J121" i="2" s="1"/>
  <c r="M121" i="2"/>
  <c r="L121" i="2"/>
  <c r="P121" i="2"/>
  <c r="Q121" i="2" s="1"/>
  <c r="Q130" i="2"/>
  <c r="Q129" i="2"/>
  <c r="Q128" i="2"/>
  <c r="Q127" i="2"/>
  <c r="Q126" i="2"/>
  <c r="N130" i="2"/>
  <c r="N129" i="2"/>
  <c r="N128" i="2"/>
  <c r="N127" i="2"/>
  <c r="N126" i="2"/>
  <c r="N121" i="2" l="1"/>
  <c r="W130" i="2"/>
  <c r="T130" i="2"/>
  <c r="V129" i="2"/>
  <c r="U129" i="2"/>
  <c r="S129" i="2"/>
  <c r="R129" i="2"/>
  <c r="K120" i="2"/>
  <c r="W129" i="2" l="1"/>
  <c r="T129" i="2"/>
  <c r="C120" i="2"/>
  <c r="I120" i="2"/>
  <c r="J120" i="2" s="1"/>
  <c r="K119" i="2"/>
  <c r="C119" i="2" l="1"/>
  <c r="I119" i="2"/>
  <c r="J119" i="2" s="1"/>
  <c r="K118" i="2" l="1"/>
  <c r="I118" i="2"/>
  <c r="S125" i="2"/>
  <c r="R125" i="2"/>
  <c r="K117" i="2"/>
  <c r="I117" i="2"/>
  <c r="I116" i="2"/>
  <c r="K115" i="2"/>
  <c r="I115" i="2"/>
  <c r="K114" i="2"/>
  <c r="K113" i="2"/>
  <c r="I113" i="2"/>
  <c r="K112" i="2"/>
  <c r="I111" i="2"/>
  <c r="I110" i="2"/>
  <c r="K109" i="2"/>
  <c r="K107" i="2"/>
  <c r="I106" i="2"/>
  <c r="K105" i="2"/>
  <c r="I105" i="2"/>
  <c r="K104" i="2"/>
  <c r="I104" i="2"/>
  <c r="K103" i="2"/>
  <c r="I103" i="2"/>
  <c r="K102" i="2"/>
  <c r="I102" i="2"/>
  <c r="K99" i="2"/>
  <c r="I99" i="2"/>
  <c r="I98" i="2"/>
  <c r="K97" i="2"/>
  <c r="I97" i="2"/>
  <c r="K96" i="2"/>
  <c r="I96" i="2"/>
  <c r="K95" i="2"/>
  <c r="K94" i="2"/>
  <c r="I94" i="2"/>
  <c r="K93" i="2"/>
  <c r="K92" i="2"/>
  <c r="K91" i="2"/>
  <c r="U125" i="2"/>
  <c r="V125" i="2"/>
  <c r="T126" i="2"/>
  <c r="W126" i="2"/>
  <c r="T110" i="2"/>
  <c r="T114" i="2"/>
  <c r="W122" i="2"/>
  <c r="T122" i="2"/>
  <c r="N2" i="8"/>
  <c r="A11" i="8"/>
  <c r="A12" i="8"/>
  <c r="A13" i="8"/>
  <c r="A14" i="8"/>
  <c r="A17" i="8"/>
  <c r="A18" i="8"/>
  <c r="A19" i="8"/>
  <c r="A20" i="8"/>
  <c r="A23" i="8"/>
  <c r="A24" i="8"/>
  <c r="A25" i="8"/>
  <c r="A26" i="8"/>
  <c r="A29" i="8"/>
  <c r="A30" i="8"/>
  <c r="A31" i="8"/>
  <c r="A32" i="8"/>
  <c r="T51" i="2"/>
  <c r="W51" i="2"/>
  <c r="T52" i="2"/>
  <c r="W52" i="2"/>
  <c r="T55" i="2"/>
  <c r="W55" i="2"/>
  <c r="T59" i="2"/>
  <c r="W59" i="2"/>
  <c r="T60" i="2"/>
  <c r="W60" i="2"/>
  <c r="T63" i="2"/>
  <c r="W63" i="2"/>
  <c r="T64" i="2"/>
  <c r="W64" i="2"/>
  <c r="T67" i="2"/>
  <c r="W67" i="2"/>
  <c r="T68" i="2"/>
  <c r="W68" i="2"/>
  <c r="T71" i="2"/>
  <c r="W71" i="2"/>
  <c r="T72" i="2"/>
  <c r="W72" i="2"/>
  <c r="L104" i="2"/>
  <c r="N104" i="2" s="1"/>
  <c r="M104" i="2"/>
  <c r="L105" i="2"/>
  <c r="M105" i="2"/>
  <c r="W110" i="2"/>
  <c r="W114" i="2"/>
  <c r="T118" i="2"/>
  <c r="W118" i="2"/>
  <c r="B40" i="3"/>
  <c r="B34" i="3" s="1"/>
  <c r="A40" i="8" s="1"/>
  <c r="B46" i="3" l="1"/>
  <c r="A46" i="8"/>
  <c r="N105" i="2"/>
  <c r="B28" i="3"/>
  <c r="I112" i="2"/>
  <c r="J112" i="2" s="1"/>
  <c r="I108" i="2"/>
  <c r="K101" i="2"/>
  <c r="C33" i="2"/>
  <c r="C41" i="2"/>
  <c r="C49" i="2"/>
  <c r="C37" i="2"/>
  <c r="C45" i="2"/>
  <c r="C61" i="2"/>
  <c r="C69" i="2"/>
  <c r="C77" i="2"/>
  <c r="C24" i="2"/>
  <c r="C28" i="2"/>
  <c r="C38" i="2"/>
  <c r="C54" i="2"/>
  <c r="C70" i="2"/>
  <c r="C86" i="2"/>
  <c r="C57" i="2"/>
  <c r="C65" i="2"/>
  <c r="C73" i="2"/>
  <c r="C81" i="2"/>
  <c r="C89" i="2"/>
  <c r="C85" i="2"/>
  <c r="C93" i="2"/>
  <c r="C44" i="2"/>
  <c r="C76" i="2"/>
  <c r="C105" i="2"/>
  <c r="J118" i="2"/>
  <c r="C92" i="2"/>
  <c r="C67" i="2"/>
  <c r="C75" i="2"/>
  <c r="C32" i="2"/>
  <c r="C48" i="2"/>
  <c r="C80" i="2"/>
  <c r="J117" i="2"/>
  <c r="C31" i="2"/>
  <c r="C47" i="2"/>
  <c r="C95" i="2"/>
  <c r="C101" i="2"/>
  <c r="C34" i="2"/>
  <c r="I101" i="2"/>
  <c r="C118" i="2"/>
  <c r="K116" i="2"/>
  <c r="J116" i="2" s="1"/>
  <c r="K111" i="2"/>
  <c r="J111" i="2" s="1"/>
  <c r="C16" i="2"/>
  <c r="C20" i="2"/>
  <c r="K106" i="2"/>
  <c r="J106" i="2" s="1"/>
  <c r="C71" i="2"/>
  <c r="T125" i="2"/>
  <c r="C25" i="2"/>
  <c r="C29" i="2"/>
  <c r="C39" i="2"/>
  <c r="C63" i="2"/>
  <c r="C100" i="2"/>
  <c r="C115" i="2"/>
  <c r="C117" i="2"/>
  <c r="C110" i="2"/>
  <c r="C36" i="2"/>
  <c r="C113" i="2"/>
  <c r="C79" i="2"/>
  <c r="C68" i="2"/>
  <c r="C107" i="2"/>
  <c r="I100" i="2"/>
  <c r="C35" i="2"/>
  <c r="C51" i="2"/>
  <c r="C83" i="2"/>
  <c r="C64" i="2"/>
  <c r="J115" i="2"/>
  <c r="I93" i="2"/>
  <c r="J93" i="2" s="1"/>
  <c r="C21" i="2"/>
  <c r="C42" i="2"/>
  <c r="C55" i="2"/>
  <c r="C58" i="2"/>
  <c r="C74" i="2"/>
  <c r="C87" i="2"/>
  <c r="C90" i="2"/>
  <c r="J113" i="2"/>
  <c r="C52" i="2"/>
  <c r="C84" i="2"/>
  <c r="I107" i="2"/>
  <c r="J107" i="2" s="1"/>
  <c r="C18" i="2"/>
  <c r="C22" i="2"/>
  <c r="C26" i="2"/>
  <c r="C30" i="2"/>
  <c r="C43" i="2"/>
  <c r="C46" i="2"/>
  <c r="C59" i="2"/>
  <c r="C62" i="2"/>
  <c r="C78" i="2"/>
  <c r="C91" i="2"/>
  <c r="J103" i="2"/>
  <c r="K100" i="2"/>
  <c r="C116" i="2"/>
  <c r="J96" i="2"/>
  <c r="C15" i="2"/>
  <c r="C17" i="2"/>
  <c r="C19" i="2"/>
  <c r="C23" i="2"/>
  <c r="K110" i="2"/>
  <c r="J110" i="2" s="1"/>
  <c r="C60" i="2"/>
  <c r="C103" i="2"/>
  <c r="C97" i="2"/>
  <c r="J97" i="2"/>
  <c r="J94" i="2"/>
  <c r="C109" i="2"/>
  <c r="W125" i="2"/>
  <c r="C106" i="2"/>
  <c r="C111" i="2"/>
  <c r="I109" i="2"/>
  <c r="J109" i="2" s="1"/>
  <c r="C40" i="2"/>
  <c r="C56" i="2"/>
  <c r="C72" i="2"/>
  <c r="C88" i="2"/>
  <c r="C104" i="2"/>
  <c r="C27" i="2"/>
  <c r="C50" i="2"/>
  <c r="C53" i="2"/>
  <c r="C66" i="2"/>
  <c r="C82" i="2"/>
  <c r="C108" i="2"/>
  <c r="J104" i="2"/>
  <c r="C112" i="2"/>
  <c r="C102" i="2"/>
  <c r="C99" i="2"/>
  <c r="C96" i="2"/>
  <c r="C114" i="2"/>
  <c r="I114" i="2"/>
  <c r="J114" i="2" s="1"/>
  <c r="C94" i="2"/>
  <c r="J102" i="2"/>
  <c r="I91" i="2"/>
  <c r="J91" i="2" s="1"/>
  <c r="J105" i="2"/>
  <c r="I95" i="2"/>
  <c r="J95" i="2" s="1"/>
  <c r="I92" i="2"/>
  <c r="J92" i="2" s="1"/>
  <c r="J99" i="2"/>
  <c r="K98" i="2"/>
  <c r="J98" i="2" s="1"/>
  <c r="K108" i="2"/>
  <c r="C98" i="2"/>
  <c r="J108" i="2" l="1"/>
  <c r="A34" i="8"/>
  <c r="B22" i="3"/>
  <c r="J101" i="2"/>
  <c r="J100" i="2"/>
  <c r="A28" i="8" l="1"/>
  <c r="B16" i="3"/>
  <c r="A22" i="8" l="1"/>
  <c r="B10" i="3"/>
  <c r="A16" i="8" l="1"/>
  <c r="B4" i="3"/>
  <c r="A10" i="8" l="1"/>
  <c r="C5" i="3"/>
  <c r="C6" i="3" l="1"/>
  <c r="C11" i="8"/>
  <c r="G11" i="8"/>
  <c r="E11" i="8"/>
  <c r="F11" i="8" l="1"/>
  <c r="H11" i="8"/>
  <c r="D11" i="8"/>
  <c r="C7" i="3"/>
  <c r="G12" i="8"/>
  <c r="H12" i="8" s="1"/>
  <c r="C12" i="8"/>
  <c r="D12" i="8" s="1"/>
  <c r="E12" i="8"/>
  <c r="F12" i="8" s="1"/>
  <c r="C8" i="3" l="1"/>
  <c r="C13" i="8"/>
  <c r="D13" i="8" s="1"/>
  <c r="G13" i="8"/>
  <c r="H13" i="8" s="1"/>
  <c r="E13" i="8"/>
  <c r="F13" i="8" s="1"/>
  <c r="C14" i="8" l="1"/>
  <c r="C11" i="3"/>
  <c r="G14" i="8"/>
  <c r="E14" i="8"/>
  <c r="F14" i="8" s="1"/>
  <c r="H14" i="8" l="1"/>
  <c r="G15" i="8"/>
  <c r="H15" i="8" s="1"/>
  <c r="C12" i="3"/>
  <c r="G17" i="8"/>
  <c r="C17" i="8"/>
  <c r="E17" i="8"/>
  <c r="E15" i="8"/>
  <c r="F15" i="8" s="1"/>
  <c r="D14" i="8"/>
  <c r="C15" i="8"/>
  <c r="D15" i="8" s="1"/>
  <c r="F17" i="8" l="1"/>
  <c r="D17" i="8"/>
  <c r="H17" i="8"/>
  <c r="C13" i="3"/>
  <c r="C18" i="8"/>
  <c r="G18" i="8"/>
  <c r="H18" i="8" s="1"/>
  <c r="E18" i="8"/>
  <c r="F18" i="8" s="1"/>
  <c r="D18" i="8" l="1"/>
  <c r="C14" i="3"/>
  <c r="C19" i="8"/>
  <c r="G19" i="8"/>
  <c r="E19" i="8"/>
  <c r="F19" i="8" s="1"/>
  <c r="C17" i="3" l="1"/>
  <c r="G20" i="8"/>
  <c r="H20" i="8" s="1"/>
  <c r="C20" i="8"/>
  <c r="D20" i="8" s="1"/>
  <c r="E20" i="8"/>
  <c r="F20" i="8" s="1"/>
  <c r="H19" i="8"/>
  <c r="D19" i="8"/>
  <c r="C18" i="3" l="1"/>
  <c r="G23" i="8"/>
  <c r="C23" i="8"/>
  <c r="D23" i="8" s="1"/>
  <c r="E23" i="8"/>
  <c r="C21" i="8"/>
  <c r="E21" i="8"/>
  <c r="F21" i="8" s="1"/>
  <c r="G21" i="8"/>
  <c r="H21" i="8" s="1"/>
  <c r="D21" i="8" l="1"/>
  <c r="F23" i="8"/>
  <c r="H23" i="8"/>
  <c r="C19" i="3"/>
  <c r="C24" i="8"/>
  <c r="D24" i="8" s="1"/>
  <c r="G24" i="8"/>
  <c r="H24" i="8" s="1"/>
  <c r="E24" i="8"/>
  <c r="F24" i="8" s="1"/>
  <c r="C20" i="3" l="1"/>
  <c r="G25" i="8"/>
  <c r="C25" i="8"/>
  <c r="D25" i="8" s="1"/>
  <c r="E25" i="8"/>
  <c r="F25" i="8" s="1"/>
  <c r="H25" i="8" l="1"/>
  <c r="C23" i="3"/>
  <c r="C26" i="8"/>
  <c r="G26" i="8"/>
  <c r="H26" i="8" s="1"/>
  <c r="E26" i="8"/>
  <c r="F26" i="8" s="1"/>
  <c r="E27" i="8" l="1"/>
  <c r="F27" i="8" s="1"/>
  <c r="C27" i="8"/>
  <c r="D27" i="8" s="1"/>
  <c r="D26" i="8"/>
  <c r="G27" i="8"/>
  <c r="H27" i="8" s="1"/>
  <c r="C24" i="3"/>
  <c r="C29" i="8"/>
  <c r="G29" i="8"/>
  <c r="E29" i="8"/>
  <c r="F29" i="8" l="1"/>
  <c r="D29" i="8"/>
  <c r="H29" i="8"/>
  <c r="C25" i="3"/>
  <c r="C30" i="8"/>
  <c r="D30" i="8" s="1"/>
  <c r="G30" i="8"/>
  <c r="E30" i="8"/>
  <c r="F30" i="8" s="1"/>
  <c r="C26" i="3" l="1"/>
  <c r="G31" i="8"/>
  <c r="H31" i="8" s="1"/>
  <c r="C31" i="8"/>
  <c r="D31" i="8" s="1"/>
  <c r="E31" i="8"/>
  <c r="F31" i="8" s="1"/>
  <c r="H30" i="8"/>
  <c r="C29" i="3" l="1"/>
  <c r="G32" i="8"/>
  <c r="H32" i="8" s="1"/>
  <c r="C32" i="8"/>
  <c r="D32" i="8" s="1"/>
  <c r="E32" i="8"/>
  <c r="F32" i="8" s="1"/>
  <c r="G33" i="8" l="1"/>
  <c r="H33" i="8" s="1"/>
  <c r="G35" i="8"/>
  <c r="C30" i="3"/>
  <c r="C35" i="8"/>
  <c r="E35" i="8"/>
  <c r="E33" i="8"/>
  <c r="F33" i="8" s="1"/>
  <c r="C33" i="8"/>
  <c r="D33" i="8" s="1"/>
  <c r="F35" i="8" l="1"/>
  <c r="D35" i="8"/>
  <c r="C31" i="3"/>
  <c r="C36" i="8"/>
  <c r="D36" i="8" s="1"/>
  <c r="G36" i="8"/>
  <c r="H36" i="8" s="1"/>
  <c r="E36" i="8"/>
  <c r="F36" i="8" s="1"/>
  <c r="H35" i="8"/>
  <c r="C32" i="3" l="1"/>
  <c r="C35" i="3" l="1"/>
  <c r="C36" i="3" l="1"/>
  <c r="C37" i="3" s="1"/>
  <c r="C38" i="3" l="1"/>
  <c r="M43" i="8"/>
  <c r="K43" i="8"/>
  <c r="M44" i="8" l="1"/>
  <c r="K44" i="8"/>
  <c r="M45" i="8"/>
  <c r="K45" i="8"/>
  <c r="C41" i="3"/>
  <c r="N45" i="8"/>
  <c r="L45" i="8"/>
  <c r="K47" i="8" l="1"/>
  <c r="M47" i="8"/>
  <c r="C42" i="3"/>
  <c r="M48" i="8" l="1"/>
  <c r="C43" i="3"/>
  <c r="K48" i="8"/>
  <c r="M49" i="8" l="1"/>
  <c r="C44" i="3"/>
  <c r="K49" i="8"/>
  <c r="N49" i="8"/>
  <c r="L49" i="8"/>
  <c r="K51" i="8" l="1"/>
  <c r="C47" i="3"/>
  <c r="C48" i="3" s="1"/>
  <c r="C49" i="3" s="1"/>
  <c r="C50" i="3" s="1"/>
  <c r="M50" i="8"/>
  <c r="M51" i="8"/>
  <c r="K50" i="8"/>
  <c r="N51" i="8"/>
  <c r="L51" i="8"/>
  <c r="L50" i="8"/>
  <c r="N50" i="8"/>
  <c r="M91" i="2" l="1"/>
  <c r="L91" i="2"/>
  <c r="N91" i="2" l="1"/>
  <c r="L92" i="2"/>
  <c r="M92" i="2"/>
  <c r="N92" i="2" l="1"/>
  <c r="L93" i="2"/>
  <c r="M93" i="2"/>
  <c r="N93" i="2" l="1"/>
  <c r="L94" i="2"/>
  <c r="M94" i="2"/>
  <c r="L95" i="2" l="1"/>
  <c r="M95" i="2"/>
  <c r="N94" i="2"/>
  <c r="N95" i="2" l="1"/>
  <c r="M96" i="2"/>
  <c r="L96" i="2"/>
  <c r="N96" i="2" l="1"/>
  <c r="M97" i="2"/>
  <c r="L97" i="2"/>
  <c r="N97" i="2" l="1"/>
  <c r="M98" i="2"/>
  <c r="L98" i="2"/>
  <c r="N98" i="2" l="1"/>
  <c r="L99" i="2"/>
  <c r="M99" i="2"/>
  <c r="N99" i="2" l="1"/>
  <c r="L100" i="2"/>
  <c r="M100" i="2"/>
  <c r="N100" i="2" l="1"/>
  <c r="M101" i="2"/>
  <c r="L101" i="2"/>
  <c r="N101" i="2" l="1"/>
  <c r="M102" i="2"/>
  <c r="L102" i="2"/>
  <c r="N102" i="2" l="1"/>
  <c r="M103" i="2"/>
  <c r="L103" i="2"/>
  <c r="N103" i="2" l="1"/>
  <c r="M106" i="2" l="1"/>
  <c r="L106" i="2"/>
  <c r="K11" i="8" l="1"/>
  <c r="N106" i="2"/>
  <c r="L107" i="2"/>
  <c r="M107" i="2"/>
  <c r="K12" i="8" l="1"/>
  <c r="L12" i="8" s="1"/>
  <c r="L11" i="8"/>
  <c r="L108" i="2"/>
  <c r="M108" i="2"/>
  <c r="N107" i="2"/>
  <c r="K13" i="8" l="1"/>
  <c r="L109" i="2"/>
  <c r="M109" i="2"/>
  <c r="N108" i="2"/>
  <c r="K14" i="8" l="1"/>
  <c r="L14" i="8" s="1"/>
  <c r="L13" i="8"/>
  <c r="M110" i="2"/>
  <c r="S109" i="2" s="1"/>
  <c r="L110" i="2"/>
  <c r="N109" i="2"/>
  <c r="K15" i="8" l="1"/>
  <c r="L15" i="8" s="1"/>
  <c r="K17" i="8"/>
  <c r="L111" i="2"/>
  <c r="M111" i="2"/>
  <c r="N110" i="2"/>
  <c r="R109" i="2"/>
  <c r="T109" i="2" s="1"/>
  <c r="K18" i="8" l="1"/>
  <c r="L18" i="8" s="1"/>
  <c r="L17" i="8"/>
  <c r="L112" i="2"/>
  <c r="M112" i="2"/>
  <c r="N111" i="2"/>
  <c r="K19" i="8" l="1"/>
  <c r="N112" i="2"/>
  <c r="M113" i="2"/>
  <c r="L113" i="2"/>
  <c r="K20" i="8" l="1"/>
  <c r="L20" i="8" s="1"/>
  <c r="L19" i="8"/>
  <c r="L114" i="2"/>
  <c r="M114" i="2"/>
  <c r="S113" i="2" s="1"/>
  <c r="N113" i="2"/>
  <c r="K21" i="8" l="1"/>
  <c r="L21" i="8" s="1"/>
  <c r="K23" i="8"/>
  <c r="R113" i="2"/>
  <c r="T113" i="2" s="1"/>
  <c r="N114" i="2"/>
  <c r="L115" i="2"/>
  <c r="M115" i="2"/>
  <c r="K24" i="8" l="1"/>
  <c r="L24" i="8" s="1"/>
  <c r="L23" i="8"/>
  <c r="N115" i="2"/>
  <c r="L116" i="2"/>
  <c r="M116" i="2"/>
  <c r="K31" i="8" l="1"/>
  <c r="K25" i="8"/>
  <c r="N116" i="2"/>
  <c r="L117" i="2"/>
  <c r="M117" i="2"/>
  <c r="K37" i="8"/>
  <c r="K32" i="8" l="1"/>
  <c r="K26" i="8"/>
  <c r="L26" i="8" s="1"/>
  <c r="L25" i="8"/>
  <c r="L31" i="8"/>
  <c r="N117" i="2"/>
  <c r="L37" i="8" s="1"/>
  <c r="L118" i="2"/>
  <c r="K38" i="8"/>
  <c r="L44" i="8" s="1"/>
  <c r="M118" i="2"/>
  <c r="S117" i="2" s="1"/>
  <c r="L43" i="8"/>
  <c r="K27" i="8" l="1"/>
  <c r="L27" i="8" s="1"/>
  <c r="K35" i="8"/>
  <c r="K29" i="8"/>
  <c r="L32" i="8"/>
  <c r="R117" i="2"/>
  <c r="T117" i="2" s="1"/>
  <c r="N118" i="2"/>
  <c r="L38" i="8" s="1"/>
  <c r="L119" i="2"/>
  <c r="M119" i="2"/>
  <c r="K41" i="8"/>
  <c r="L47" i="8" s="1"/>
  <c r="L35" i="8" l="1"/>
  <c r="K36" i="8"/>
  <c r="K39" i="8" s="1"/>
  <c r="K30" i="8"/>
  <c r="L30" i="8" s="1"/>
  <c r="L29" i="8"/>
  <c r="N119" i="2"/>
  <c r="L41" i="8" s="1"/>
  <c r="L120" i="2"/>
  <c r="R121" i="2" s="1"/>
  <c r="M120" i="2"/>
  <c r="S121" i="2" s="1"/>
  <c r="K42" i="8"/>
  <c r="L48" i="8" s="1"/>
  <c r="K33" i="8" l="1"/>
  <c r="L33" i="8" s="1"/>
  <c r="L36" i="8"/>
  <c r="T121" i="2"/>
  <c r="N120" i="2"/>
  <c r="L42" i="8" s="1"/>
  <c r="L39" i="8" l="1"/>
  <c r="P91" i="2" l="1"/>
  <c r="O91" i="2"/>
  <c r="Q91" i="2" l="1"/>
  <c r="P92" i="2" l="1"/>
  <c r="O92" i="2"/>
  <c r="Q92" i="2" l="1"/>
  <c r="O93" i="2" l="1"/>
  <c r="P93" i="2"/>
  <c r="Q93" i="2" l="1"/>
  <c r="P94" i="2" l="1"/>
  <c r="O94" i="2"/>
  <c r="Q94" i="2" l="1"/>
  <c r="O95" i="2" l="1"/>
  <c r="P95" i="2"/>
  <c r="Q95" i="2" l="1"/>
  <c r="O96" i="2" l="1"/>
  <c r="P96" i="2"/>
  <c r="Q96" i="2" l="1"/>
  <c r="P97" i="2" l="1"/>
  <c r="O97" i="2"/>
  <c r="Q97" i="2" l="1"/>
  <c r="O98" i="2" l="1"/>
  <c r="P98" i="2"/>
  <c r="Q98" i="2" l="1"/>
  <c r="P99" i="2" l="1"/>
  <c r="O99" i="2"/>
  <c r="Q99" i="2" l="1"/>
  <c r="O100" i="2" l="1"/>
  <c r="P100" i="2"/>
  <c r="Q100" i="2" l="1"/>
  <c r="P101" i="2" l="1"/>
  <c r="O101" i="2"/>
  <c r="Q101" i="2" l="1"/>
  <c r="P102" i="2" l="1"/>
  <c r="O102" i="2"/>
  <c r="Q102" i="2" l="1"/>
  <c r="P103" i="2" l="1"/>
  <c r="O103" i="2"/>
  <c r="Q103" i="2" l="1"/>
  <c r="P104" i="2" l="1"/>
  <c r="O104" i="2"/>
  <c r="Q104" i="2" l="1"/>
  <c r="O105" i="2" l="1"/>
  <c r="P105" i="2"/>
  <c r="Q105" i="2" l="1"/>
  <c r="O106" i="2" l="1"/>
  <c r="P106" i="2"/>
  <c r="Q106" i="2" l="1"/>
  <c r="M11" i="8" l="1"/>
  <c r="P107" i="2"/>
  <c r="O107" i="2"/>
  <c r="N11" i="8" l="1"/>
  <c r="Q107" i="2"/>
  <c r="M12" i="8" l="1"/>
  <c r="O108" i="2"/>
  <c r="P108" i="2"/>
  <c r="N12" i="8" l="1"/>
  <c r="Q108" i="2"/>
  <c r="M13" i="8" l="1"/>
  <c r="O109" i="2"/>
  <c r="P109" i="2"/>
  <c r="N13" i="8" l="1"/>
  <c r="Q109" i="2"/>
  <c r="M14" i="8" l="1"/>
  <c r="P110" i="2"/>
  <c r="V109" i="2" s="1"/>
  <c r="O110" i="2"/>
  <c r="N14" i="8" l="1"/>
  <c r="M15" i="8"/>
  <c r="N15" i="8" s="1"/>
  <c r="Q110" i="2"/>
  <c r="U109" i="2"/>
  <c r="W109" i="2" s="1"/>
  <c r="M17" i="8" l="1"/>
  <c r="P111" i="2"/>
  <c r="O111" i="2"/>
  <c r="N17" i="8" l="1"/>
  <c r="Q111" i="2"/>
  <c r="M18" i="8" l="1"/>
  <c r="O112" i="2"/>
  <c r="P112" i="2"/>
  <c r="N18" i="8" l="1"/>
  <c r="Q112" i="2"/>
  <c r="M19" i="8" l="1"/>
  <c r="O113" i="2"/>
  <c r="P113" i="2"/>
  <c r="N19" i="8" l="1"/>
  <c r="Q113" i="2"/>
  <c r="M20" i="8" l="1"/>
  <c r="O114" i="2"/>
  <c r="P114" i="2"/>
  <c r="V113" i="2" s="1"/>
  <c r="N20" i="8" l="1"/>
  <c r="M21" i="8"/>
  <c r="N21" i="8" s="1"/>
  <c r="U113" i="2"/>
  <c r="W113" i="2" s="1"/>
  <c r="Q114" i="2"/>
  <c r="M23" i="8" l="1"/>
  <c r="O115" i="2"/>
  <c r="P115" i="2"/>
  <c r="N23" i="8" l="1"/>
  <c r="Q115" i="2"/>
  <c r="M24" i="8" l="1"/>
  <c r="O116" i="2"/>
  <c r="P116" i="2"/>
  <c r="N24" i="8" l="1"/>
  <c r="Q116" i="2"/>
  <c r="M31" i="8" l="1"/>
  <c r="M25" i="8"/>
  <c r="P117" i="2"/>
  <c r="M37" i="8"/>
  <c r="O117" i="2"/>
  <c r="N31" i="8" l="1"/>
  <c r="N25" i="8"/>
  <c r="Q117" i="2"/>
  <c r="N37" i="8" s="1"/>
  <c r="N43" i="8"/>
  <c r="M32" i="8" l="1"/>
  <c r="M26" i="8"/>
  <c r="O118" i="2"/>
  <c r="P118" i="2"/>
  <c r="N32" i="8" l="1"/>
  <c r="N26" i="8"/>
  <c r="M27" i="8"/>
  <c r="N27" i="8" s="1"/>
  <c r="M38" i="8"/>
  <c r="V117" i="2"/>
  <c r="Q118" i="2"/>
  <c r="U117" i="2"/>
  <c r="W117" i="2" l="1"/>
  <c r="N44" i="8"/>
  <c r="N38" i="8"/>
  <c r="M35" i="8" l="1"/>
  <c r="M29" i="8"/>
  <c r="O119" i="2"/>
  <c r="P119" i="2"/>
  <c r="M41" i="8"/>
  <c r="N47" i="8" s="1"/>
  <c r="N35" i="8" l="1"/>
  <c r="N29" i="8"/>
  <c r="Q119" i="2"/>
  <c r="N41" i="8" s="1"/>
  <c r="M36" i="8" l="1"/>
  <c r="M39" i="8" s="1"/>
  <c r="M30" i="8"/>
  <c r="O120" i="2"/>
  <c r="P120" i="2"/>
  <c r="V121" i="2" s="1"/>
  <c r="M42" i="8"/>
  <c r="N48" i="8" s="1"/>
  <c r="N36" i="8" l="1"/>
  <c r="N30" i="8"/>
  <c r="M33" i="8"/>
  <c r="N33" i="8" s="1"/>
  <c r="Q120" i="2"/>
  <c r="N42" i="8" s="1"/>
  <c r="U121" i="2"/>
  <c r="W121" i="2" s="1"/>
  <c r="N39" i="8" l="1"/>
  <c r="C37" i="8" l="1"/>
  <c r="D37" i="8" l="1"/>
  <c r="J125" i="2"/>
  <c r="E37" i="8" s="1"/>
  <c r="G37" i="8"/>
  <c r="C38" i="8"/>
  <c r="D38" i="8" s="1"/>
  <c r="C41" i="8"/>
  <c r="C42" i="8"/>
  <c r="D42" i="8" s="1"/>
  <c r="C48" i="8"/>
  <c r="C47" i="8"/>
  <c r="C49" i="8"/>
  <c r="C43" i="8"/>
  <c r="D43" i="8" s="1"/>
  <c r="C50" i="8"/>
  <c r="D48" i="8" l="1"/>
  <c r="D41" i="8"/>
  <c r="D49" i="8"/>
  <c r="J128" i="2"/>
  <c r="E42" i="8" s="1"/>
  <c r="F42" i="8" s="1"/>
  <c r="G42" i="8"/>
  <c r="H42" i="8" s="1"/>
  <c r="D47" i="8"/>
  <c r="C51" i="8"/>
  <c r="J127" i="2"/>
  <c r="E41" i="8" s="1"/>
  <c r="G41" i="8"/>
  <c r="H37" i="8"/>
  <c r="J129" i="2"/>
  <c r="E43" i="8" s="1"/>
  <c r="F43" i="8" s="1"/>
  <c r="G43" i="8"/>
  <c r="H43" i="8" s="1"/>
  <c r="F37" i="8"/>
  <c r="C39" i="8"/>
  <c r="D39" i="8" s="1"/>
  <c r="C44" i="8"/>
  <c r="D44" i="8" s="1"/>
  <c r="J131" i="2" l="1"/>
  <c r="E47" i="8" s="1"/>
  <c r="G47" i="8"/>
  <c r="H41" i="8"/>
  <c r="F41" i="8"/>
  <c r="J126" i="2"/>
  <c r="E38" i="8" s="1"/>
  <c r="G38" i="8"/>
  <c r="D51" i="8"/>
  <c r="J134" i="2"/>
  <c r="E50" i="8" s="1"/>
  <c r="G50" i="8"/>
  <c r="J133" i="2"/>
  <c r="E49" i="8" s="1"/>
  <c r="F49" i="8" s="1"/>
  <c r="G49" i="8"/>
  <c r="H49" i="8" s="1"/>
  <c r="D50" i="8"/>
  <c r="C45" i="8"/>
  <c r="D45" i="8" s="1"/>
  <c r="H38" i="8" l="1"/>
  <c r="G39" i="8"/>
  <c r="H39" i="8" s="1"/>
  <c r="F38" i="8"/>
  <c r="E39" i="8"/>
  <c r="F39" i="8" s="1"/>
  <c r="J132" i="2"/>
  <c r="E48" i="8" s="1"/>
  <c r="F48" i="8" s="1"/>
  <c r="G48" i="8"/>
  <c r="H48" i="8" s="1"/>
  <c r="H47" i="8"/>
  <c r="F47" i="8"/>
  <c r="E51" i="8" l="1"/>
  <c r="G51" i="8"/>
  <c r="J130" i="2"/>
  <c r="E44" i="8" s="1"/>
  <c r="G44" i="8"/>
  <c r="H44" i="8" l="1"/>
  <c r="G45" i="8"/>
  <c r="H50" i="8"/>
  <c r="F44" i="8"/>
  <c r="E45" i="8"/>
  <c r="F50" i="8"/>
  <c r="F45" i="8" l="1"/>
  <c r="F51" i="8"/>
  <c r="H45" i="8"/>
  <c r="H51" i="8"/>
  <c r="I49" i="8" l="1"/>
  <c r="I19" i="8" l="1"/>
  <c r="I14" i="8"/>
  <c r="I17" i="8" l="1"/>
  <c r="I13" i="8"/>
  <c r="J13" i="8" s="1"/>
  <c r="J19" i="8" l="1"/>
  <c r="I26" i="8"/>
  <c r="I25" i="8"/>
  <c r="J25" i="8" s="1"/>
  <c r="I23" i="8"/>
  <c r="I20" i="8"/>
  <c r="J20" i="8" s="1"/>
  <c r="J14" i="8"/>
  <c r="I11" i="8"/>
  <c r="I24" i="8"/>
  <c r="I18" i="8"/>
  <c r="J24" i="8" l="1"/>
  <c r="J26" i="8"/>
  <c r="J23" i="8"/>
  <c r="I27" i="8"/>
  <c r="J11" i="8"/>
  <c r="I21" i="8"/>
  <c r="J17" i="8"/>
  <c r="I32" i="8"/>
  <c r="J32" i="8" s="1"/>
  <c r="I31" i="8"/>
  <c r="J31" i="8" s="1"/>
  <c r="I29" i="8"/>
  <c r="I12" i="8"/>
  <c r="J12" i="8" s="1"/>
  <c r="I30" i="8"/>
  <c r="J30" i="8" s="1"/>
  <c r="J27" i="8" l="1"/>
  <c r="I15" i="8"/>
  <c r="J15" i="8" s="1"/>
  <c r="J18" i="8"/>
  <c r="I33" i="8"/>
  <c r="J33" i="8" s="1"/>
  <c r="J29" i="8"/>
  <c r="I50" i="8"/>
  <c r="I43" i="8"/>
  <c r="I37" i="8"/>
  <c r="J37" i="8" s="1"/>
  <c r="I35" i="8"/>
  <c r="I36" i="8"/>
  <c r="J36" i="8" s="1"/>
  <c r="I48" i="8" l="1"/>
  <c r="I42" i="8"/>
  <c r="J42" i="8" s="1"/>
  <c r="I44" i="8"/>
  <c r="I38" i="8"/>
  <c r="J38" i="8" s="1"/>
  <c r="J35" i="8"/>
  <c r="J43" i="8"/>
  <c r="J49" i="8"/>
  <c r="I47" i="8"/>
  <c r="I41" i="8"/>
  <c r="J21" i="8"/>
  <c r="I39" i="8" l="1"/>
  <c r="J39" i="8" s="1"/>
  <c r="J48" i="8"/>
  <c r="I51" i="8"/>
  <c r="J47" i="8"/>
  <c r="I45" i="8"/>
  <c r="J45" i="8" s="1"/>
  <c r="J41" i="8"/>
  <c r="J44" i="8"/>
  <c r="J50" i="8"/>
  <c r="J51" i="8" l="1"/>
</calcChain>
</file>

<file path=xl/sharedStrings.xml><?xml version="1.0" encoding="utf-8"?>
<sst xmlns="http://schemas.openxmlformats.org/spreadsheetml/2006/main" count="178" uniqueCount="82">
  <si>
    <t>Year</t>
  </si>
  <si>
    <t>Drive &amp; Directory</t>
  </si>
  <si>
    <t>Workbook</t>
  </si>
  <si>
    <t>Worksheet</t>
  </si>
  <si>
    <t>Column</t>
  </si>
  <si>
    <t>Start Row</t>
  </si>
  <si>
    <t>Raw Data Update</t>
  </si>
  <si>
    <t>Data Placement Table</t>
  </si>
  <si>
    <t>Current Year</t>
  </si>
  <si>
    <t>Raw Data</t>
  </si>
  <si>
    <t>D</t>
  </si>
  <si>
    <t>I</t>
  </si>
  <si>
    <t>II</t>
  </si>
  <si>
    <t>III</t>
  </si>
  <si>
    <t>IV</t>
  </si>
  <si>
    <t>Production</t>
  </si>
  <si>
    <t>Quarterly</t>
  </si>
  <si>
    <t>Quarter</t>
  </si>
  <si>
    <t>% Chg.</t>
  </si>
  <si>
    <t>from</t>
  </si>
  <si>
    <t>Year Ago</t>
  </si>
  <si>
    <t>Average</t>
  </si>
  <si>
    <t>(1,000 Head)</t>
  </si>
  <si>
    <t>(Lbs.)</t>
  </si>
  <si>
    <t>(Mil. Lbs.)</t>
  </si>
  <si>
    <t>($/Cwt.)</t>
  </si>
  <si>
    <t>C</t>
  </si>
  <si>
    <t>Update table for most recent year by entering the year in Sheet2 cell B3 (Current Year)</t>
  </si>
  <si>
    <t>Quarterly Data</t>
  </si>
  <si>
    <t>Quarter Ending</t>
  </si>
  <si>
    <t>**********   Forecast Table  ***********</t>
  </si>
  <si>
    <t>***   Quarterly    ***</t>
  </si>
  <si>
    <t>F</t>
  </si>
  <si>
    <t>mid</t>
  </si>
  <si>
    <t>Comm'l</t>
  </si>
  <si>
    <t>Per Capita</t>
  </si>
  <si>
    <t>Sl. Lambs</t>
  </si>
  <si>
    <t>Dressed</t>
  </si>
  <si>
    <t>Lamb</t>
  </si>
  <si>
    <t>Consump-</t>
  </si>
  <si>
    <t>Slaughter</t>
  </si>
  <si>
    <t>Weight</t>
  </si>
  <si>
    <t>tion</t>
  </si>
  <si>
    <t>(Retail Wt.)</t>
  </si>
  <si>
    <r>
      <t>a/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>Totals may not add due to rounding.</t>
    </r>
  </si>
  <si>
    <t>d/ Estimated quarter</t>
  </si>
  <si>
    <t>e/ Forecasted quarters</t>
  </si>
  <si>
    <t>Sources: Livestock Slaughter - USDA Publications: Lamb Prices - USDA Livestock Market News: Forecasts - LMIC Projections</t>
  </si>
  <si>
    <t>Commercial Sheep Slaughter</t>
  </si>
  <si>
    <t>Average Carcass Weight</t>
  </si>
  <si>
    <t>Commercial Lamb Production</t>
  </si>
  <si>
    <t>Per Capita Lamb Consumption</t>
  </si>
  <si>
    <t>h:\data\sheep\</t>
  </si>
  <si>
    <t>h:\data\multi-species\</t>
  </si>
  <si>
    <t>Qrtr</t>
  </si>
  <si>
    <t>M</t>
  </si>
  <si>
    <t>***   Annual    ***</t>
  </si>
  <si>
    <t>High</t>
  </si>
  <si>
    <t>Low</t>
  </si>
  <si>
    <t>Additional years</t>
  </si>
  <si>
    <t>forcasted</t>
  </si>
  <si>
    <r>
      <t xml:space="preserve">PER  CAPITA  LAMB  DISAPPEARANCE  AND  LAMB  PRICES </t>
    </r>
    <r>
      <rPr>
        <b/>
        <vertAlign val="superscript"/>
        <sz val="20"/>
        <rFont val="Arial"/>
        <family val="2"/>
      </rPr>
      <t>a</t>
    </r>
  </si>
  <si>
    <t>(LMIC calculation)</t>
  </si>
  <si>
    <t>3-Market Average Feeder Lamb Price</t>
  </si>
  <si>
    <t>3-Market Avg</t>
  </si>
  <si>
    <t>Natl. Direct</t>
  </si>
  <si>
    <t>c/ Feeder Lamb Prices are a three market (CO, SD, &amp; TX) average; live weight basis.</t>
  </si>
  <si>
    <t>QUARTERLY  COMMERCIAL  SHEEP  AND  LAMB   SLAUGHTER,  PRODUCTION,</t>
  </si>
  <si>
    <t>J</t>
  </si>
  <si>
    <t>Formula Carcass Price</t>
  </si>
  <si>
    <t>d</t>
  </si>
  <si>
    <t>e</t>
  </si>
  <si>
    <r>
      <t>Live 60-90 lbs</t>
    </r>
    <r>
      <rPr>
        <b/>
        <vertAlign val="superscript"/>
        <sz val="14"/>
        <rFont val="Arial"/>
        <family val="2"/>
      </rPr>
      <t>c</t>
    </r>
  </si>
  <si>
    <t>National Negotiated Slaughter Lamb Price</t>
  </si>
  <si>
    <r>
      <t>Live Weight</t>
    </r>
    <r>
      <rPr>
        <b/>
        <vertAlign val="superscript"/>
        <sz val="14"/>
        <rFont val="Arial"/>
        <family val="2"/>
      </rPr>
      <t>b</t>
    </r>
  </si>
  <si>
    <t>b/ Slaughter lamb prices are negotiated purchases on a live weight basis.</t>
  </si>
  <si>
    <t>Note: Second and third quarter of 2020 Slaughter Lamb prices are calculated from incomplete weeks of data due to confidentiality.</t>
  </si>
  <si>
    <t>Negotiated Live Price</t>
  </si>
  <si>
    <t>[shpsltr.xlsm]</t>
  </si>
  <si>
    <t>[sumq.xlsm]</t>
  </si>
  <si>
    <t>[Wkly352SlaughterSheep.xlsm]</t>
  </si>
  <si>
    <t>[3mktlamb.xlsm]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</si>
</sst>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0%;[Red]\-0%"/>
    <numFmt numFmtId="165" formatCode="mm/dd/yy_)"/>
    <numFmt numFmtId="166" formatCode="General_);[Red]\-General_)"/>
    <numFmt numFmtId="167" formatCode="mm/dd/yy"/>
    <numFmt numFmtId="168" formatCode="0.0"/>
    <numFmt numFmtId="169" formatCode="0.0000"/>
    <numFmt numFmtId="170" formatCode="_(* #,##0.0_);_(* \(#,##0.0\);_(* &quot;-&quot;??_);_(@_)"/>
    <numFmt numFmtId="171" formatCode="_(* #,##0_);_(* \(#,##0\);_(* &quot;-&quot;??_);_(@_)"/>
    <numFmt numFmtId="172" formatCode="0.0%"/>
    <numFmt numFmtId="173" formatCode="#,##0.00_);\-#,##0.00_)"/>
    <numFmt numFmtId="174" formatCode="_(* ###0_);_(* \(###0\);_(* &quot;-&quot;??_);_(@_)"/>
    <numFmt numFmtId="175" formatCode="_(* ###0.0_);_(* \(###0.0\);_(* &quot;-&quot;??_);_(@_)"/>
    <numFmt numFmtId="176" formatCode="_(* ###0.00_);_(* \(###0.00\);_(* &quot;-&quot;??_);_(@_)"/>
    <numFmt numFmtId="177" formatCode="0.0_);[Red]\-0.0_)"/>
    <numFmt numFmtId="178" formatCode="#,##0.0_);\-#,##0.0_)"/>
    <numFmt numFmtId="179" formatCode="0.00000_)"/>
  </numFmts>
  <fonts count="34"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4"/>
      <name val="Arial MT"/>
    </font>
    <font>
      <b/>
      <sz val="14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b/>
      <vertAlign val="superscript"/>
      <sz val="20"/>
      <name val="Arial"/>
      <family val="2"/>
    </font>
    <font>
      <b/>
      <vertAlign val="superscript"/>
      <sz val="14"/>
      <name val="Arial"/>
      <family val="2"/>
    </font>
    <font>
      <vertAlign val="superscript"/>
      <sz val="12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6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0"/>
      <color theme="5" tint="-0.249977111117893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47"/>
        <bgColor indexed="5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3">
    <xf numFmtId="166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166" fontId="0" fillId="0" borderId="0" xfId="0"/>
    <xf numFmtId="166" fontId="2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6" fontId="4" fillId="0" borderId="0" xfId="0" applyFont="1"/>
    <xf numFmtId="164" fontId="4" fillId="0" borderId="0" xfId="0" applyNumberFormat="1" applyFont="1"/>
    <xf numFmtId="14" fontId="0" fillId="0" borderId="0" xfId="0" applyNumberFormat="1"/>
    <xf numFmtId="166" fontId="5" fillId="0" borderId="0" xfId="0" applyFont="1"/>
    <xf numFmtId="0" fontId="5" fillId="0" borderId="0" xfId="0" applyNumberFormat="1" applyFont="1"/>
    <xf numFmtId="167" fontId="5" fillId="0" borderId="0" xfId="0" applyNumberFormat="1" applyFont="1"/>
    <xf numFmtId="167" fontId="0" fillId="0" borderId="0" xfId="0" applyNumberFormat="1"/>
    <xf numFmtId="166" fontId="7" fillId="0" borderId="0" xfId="0" applyFont="1"/>
    <xf numFmtId="166" fontId="7" fillId="0" borderId="0" xfId="0" applyFont="1" applyAlignment="1">
      <alignment horizontal="centerContinuous"/>
    </xf>
    <xf numFmtId="164" fontId="7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right"/>
    </xf>
    <xf numFmtId="164" fontId="7" fillId="0" borderId="0" xfId="0" applyNumberFormat="1" applyFont="1"/>
    <xf numFmtId="166" fontId="7" fillId="0" borderId="0" xfId="0" applyFont="1" applyAlignment="1">
      <alignment horizontal="right"/>
    </xf>
    <xf numFmtId="166" fontId="8" fillId="0" borderId="0" xfId="0" applyFont="1"/>
    <xf numFmtId="166" fontId="7" fillId="0" borderId="1" xfId="0" applyFont="1" applyBorder="1"/>
    <xf numFmtId="2" fontId="10" fillId="0" borderId="0" xfId="0" applyNumberFormat="1" applyFont="1"/>
    <xf numFmtId="17" fontId="0" fillId="0" borderId="0" xfId="0" applyNumberFormat="1"/>
    <xf numFmtId="166" fontId="9" fillId="0" borderId="1" xfId="0" applyFont="1" applyBorder="1" applyAlignment="1">
      <alignment horizontal="right"/>
    </xf>
    <xf numFmtId="166" fontId="9" fillId="0" borderId="0" xfId="0" applyFont="1" applyAlignment="1">
      <alignment horizontal="right"/>
    </xf>
    <xf numFmtId="166" fontId="6" fillId="0" borderId="0" xfId="0" applyFont="1" applyAlignment="1">
      <alignment horizontal="center"/>
    </xf>
    <xf numFmtId="166" fontId="11" fillId="0" borderId="0" xfId="0" applyFont="1"/>
    <xf numFmtId="166" fontId="9" fillId="0" borderId="2" xfId="0" applyFont="1" applyBorder="1" applyAlignment="1">
      <alignment horizontal="right"/>
    </xf>
    <xf numFmtId="166" fontId="0" fillId="0" borderId="0" xfId="0" applyAlignment="1">
      <alignment wrapText="1"/>
    </xf>
    <xf numFmtId="2" fontId="14" fillId="0" borderId="0" xfId="0" applyNumberFormat="1" applyFont="1"/>
    <xf numFmtId="43" fontId="0" fillId="0" borderId="0" xfId="1" applyFont="1" applyAlignment="1">
      <alignment horizontal="center"/>
    </xf>
    <xf numFmtId="10" fontId="0" fillId="0" borderId="0" xfId="2" applyNumberFormat="1" applyFont="1"/>
    <xf numFmtId="2" fontId="0" fillId="0" borderId="0" xfId="2" applyNumberFormat="1" applyFont="1"/>
    <xf numFmtId="174" fontId="7" fillId="0" borderId="0" xfId="0" applyNumberFormat="1" applyFont="1"/>
    <xf numFmtId="174" fontId="7" fillId="0" borderId="0" xfId="1" applyNumberFormat="1" applyFont="1"/>
    <xf numFmtId="2" fontId="0" fillId="0" borderId="0" xfId="0" applyNumberFormat="1"/>
    <xf numFmtId="171" fontId="0" fillId="0" borderId="0" xfId="1" applyNumberFormat="1" applyFont="1"/>
    <xf numFmtId="1" fontId="0" fillId="0" borderId="0" xfId="0" applyNumberFormat="1"/>
    <xf numFmtId="176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6" fontId="0" fillId="0" borderId="0" xfId="0" applyAlignment="1">
      <alignment horizontal="center"/>
    </xf>
    <xf numFmtId="166" fontId="13" fillId="2" borderId="3" xfId="0" applyFont="1" applyFill="1" applyBorder="1" applyAlignment="1">
      <alignment horizontal="right"/>
    </xf>
    <xf numFmtId="166" fontId="13" fillId="2" borderId="4" xfId="0" applyFont="1" applyFill="1" applyBorder="1" applyAlignment="1">
      <alignment horizontal="right"/>
    </xf>
    <xf numFmtId="166" fontId="15" fillId="2" borderId="4" xfId="0" applyFont="1" applyFill="1" applyBorder="1" applyAlignment="1">
      <alignment horizontal="left"/>
    </xf>
    <xf numFmtId="166" fontId="0" fillId="2" borderId="4" xfId="0" applyFill="1" applyBorder="1" applyAlignment="1">
      <alignment wrapText="1"/>
    </xf>
    <xf numFmtId="166" fontId="0" fillId="2" borderId="5" xfId="0" applyFill="1" applyBorder="1"/>
    <xf numFmtId="166" fontId="13" fillId="2" borderId="0" xfId="0" applyFont="1" applyFill="1" applyAlignment="1">
      <alignment horizontal="right"/>
    </xf>
    <xf numFmtId="166" fontId="0" fillId="2" borderId="0" xfId="0" applyFill="1"/>
    <xf numFmtId="166" fontId="15" fillId="2" borderId="0" xfId="0" applyFont="1" applyFill="1" applyAlignment="1">
      <alignment horizontal="left"/>
    </xf>
    <xf numFmtId="166" fontId="12" fillId="2" borderId="0" xfId="0" applyFont="1" applyFill="1"/>
    <xf numFmtId="166" fontId="15" fillId="2" borderId="6" xfId="0" applyFont="1" applyFill="1" applyBorder="1" applyAlignment="1">
      <alignment horizontal="centerContinuous"/>
    </xf>
    <xf numFmtId="166" fontId="13" fillId="2" borderId="7" xfId="0" applyFont="1" applyFill="1" applyBorder="1" applyAlignment="1">
      <alignment horizontal="centerContinuous"/>
    </xf>
    <xf numFmtId="166" fontId="0" fillId="2" borderId="7" xfId="0" applyFill="1" applyBorder="1" applyAlignment="1">
      <alignment horizontal="centerContinuous"/>
    </xf>
    <xf numFmtId="166" fontId="15" fillId="2" borderId="7" xfId="0" applyFont="1" applyFill="1" applyBorder="1" applyAlignment="1">
      <alignment horizontal="centerContinuous"/>
    </xf>
    <xf numFmtId="166" fontId="12" fillId="2" borderId="7" xfId="0" applyFont="1" applyFill="1" applyBorder="1" applyAlignment="1">
      <alignment horizontal="centerContinuous"/>
    </xf>
    <xf numFmtId="166" fontId="0" fillId="2" borderId="8" xfId="0" applyFill="1" applyBorder="1" applyAlignment="1">
      <alignment wrapText="1"/>
    </xf>
    <xf numFmtId="166" fontId="0" fillId="2" borderId="9" xfId="0" applyFill="1" applyBorder="1" applyAlignment="1">
      <alignment wrapText="1"/>
    </xf>
    <xf numFmtId="171" fontId="16" fillId="0" borderId="0" xfId="1" applyNumberFormat="1" applyFont="1"/>
    <xf numFmtId="2" fontId="16" fillId="0" borderId="0" xfId="0" applyNumberFormat="1" applyFont="1"/>
    <xf numFmtId="43" fontId="16" fillId="0" borderId="0" xfId="1" applyFont="1" applyAlignment="1">
      <alignment horizontal="center"/>
    </xf>
    <xf numFmtId="43" fontId="16" fillId="0" borderId="0" xfId="1" applyFont="1"/>
    <xf numFmtId="169" fontId="16" fillId="0" borderId="0" xfId="1" applyNumberFormat="1" applyFont="1"/>
    <xf numFmtId="176" fontId="7" fillId="0" borderId="0" xfId="0" applyNumberFormat="1" applyFont="1"/>
    <xf numFmtId="2" fontId="7" fillId="0" borderId="0" xfId="0" applyNumberFormat="1" applyFont="1"/>
    <xf numFmtId="176" fontId="7" fillId="0" borderId="0" xfId="0" applyNumberFormat="1" applyFont="1" applyAlignment="1">
      <alignment horizontal="right"/>
    </xf>
    <xf numFmtId="166" fontId="0" fillId="0" borderId="0" xfId="0" applyAlignment="1">
      <alignment horizontal="right"/>
    </xf>
    <xf numFmtId="177" fontId="4" fillId="0" borderId="0" xfId="0" applyNumberFormat="1" applyFont="1"/>
    <xf numFmtId="166" fontId="5" fillId="0" borderId="0" xfId="0" applyFont="1" applyAlignment="1">
      <alignment wrapText="1"/>
    </xf>
    <xf numFmtId="14" fontId="5" fillId="0" borderId="0" xfId="0" applyNumberFormat="1" applyFont="1"/>
    <xf numFmtId="166" fontId="20" fillId="0" borderId="0" xfId="0" applyFont="1"/>
    <xf numFmtId="2" fontId="5" fillId="0" borderId="0" xfId="0" applyNumberFormat="1" applyFont="1"/>
    <xf numFmtId="178" fontId="7" fillId="0" borderId="0" xfId="0" applyNumberFormat="1" applyFont="1"/>
    <xf numFmtId="176" fontId="7" fillId="0" borderId="0" xfId="1" applyNumberFormat="1" applyFont="1"/>
    <xf numFmtId="166" fontId="0" fillId="2" borderId="10" xfId="0" applyFill="1" applyBorder="1" applyAlignment="1">
      <alignment wrapText="1"/>
    </xf>
    <xf numFmtId="166" fontId="0" fillId="2" borderId="3" xfId="0" applyFill="1" applyBorder="1" applyAlignment="1">
      <alignment wrapText="1"/>
    </xf>
    <xf numFmtId="166" fontId="0" fillId="2" borderId="9" xfId="0" applyFill="1" applyBorder="1" applyAlignment="1">
      <alignment horizontal="center" wrapText="1"/>
    </xf>
    <xf numFmtId="175" fontId="7" fillId="0" borderId="0" xfId="0" applyNumberFormat="1" applyFont="1"/>
    <xf numFmtId="175" fontId="7" fillId="0" borderId="0" xfId="1" applyNumberFormat="1" applyFont="1"/>
    <xf numFmtId="171" fontId="20" fillId="0" borderId="0" xfId="1" applyNumberFormat="1" applyFont="1"/>
    <xf numFmtId="0" fontId="20" fillId="0" borderId="0" xfId="0" applyNumberFormat="1" applyFont="1"/>
    <xf numFmtId="43" fontId="20" fillId="0" borderId="0" xfId="1" applyFont="1"/>
    <xf numFmtId="169" fontId="20" fillId="0" borderId="0" xfId="1" applyNumberFormat="1" applyFont="1"/>
    <xf numFmtId="166" fontId="22" fillId="2" borderId="4" xfId="0" applyFont="1" applyFill="1" applyBorder="1" applyAlignment="1">
      <alignment wrapText="1"/>
    </xf>
    <xf numFmtId="166" fontId="22" fillId="2" borderId="9" xfId="0" applyFont="1" applyFill="1" applyBorder="1" applyAlignment="1">
      <alignment wrapText="1"/>
    </xf>
    <xf numFmtId="166" fontId="22" fillId="0" borderId="0" xfId="0" applyFont="1"/>
    <xf numFmtId="171" fontId="22" fillId="0" borderId="0" xfId="1" applyNumberFormat="1" applyFont="1"/>
    <xf numFmtId="2" fontId="22" fillId="0" borderId="0" xfId="0" applyNumberFormat="1" applyFont="1"/>
    <xf numFmtId="166" fontId="22" fillId="2" borderId="0" xfId="0" applyFont="1" applyFill="1"/>
    <xf numFmtId="166" fontId="22" fillId="2" borderId="7" xfId="0" applyFont="1" applyFill="1" applyBorder="1" applyAlignment="1">
      <alignment horizontal="centerContinuous"/>
    </xf>
    <xf numFmtId="166" fontId="22" fillId="2" borderId="9" xfId="0" applyFont="1" applyFill="1" applyBorder="1" applyAlignment="1">
      <alignment horizontal="center" wrapText="1"/>
    </xf>
    <xf numFmtId="17" fontId="22" fillId="0" borderId="0" xfId="0" applyNumberFormat="1" applyFont="1"/>
    <xf numFmtId="0" fontId="22" fillId="0" borderId="0" xfId="0" applyNumberFormat="1" applyFont="1"/>
    <xf numFmtId="166" fontId="5" fillId="2" borderId="4" xfId="0" applyFont="1" applyFill="1" applyBorder="1" applyAlignment="1">
      <alignment wrapText="1"/>
    </xf>
    <xf numFmtId="166" fontId="23" fillId="2" borderId="0" xfId="0" applyFont="1" applyFill="1"/>
    <xf numFmtId="166" fontId="23" fillId="2" borderId="7" xfId="0" applyFont="1" applyFill="1" applyBorder="1" applyAlignment="1">
      <alignment horizontal="centerContinuous"/>
    </xf>
    <xf numFmtId="166" fontId="24" fillId="2" borderId="9" xfId="0" applyFont="1" applyFill="1" applyBorder="1" applyAlignment="1">
      <alignment horizontal="center" wrapText="1"/>
    </xf>
    <xf numFmtId="166" fontId="24" fillId="0" borderId="0" xfId="0" applyFont="1"/>
    <xf numFmtId="2" fontId="24" fillId="0" borderId="0" xfId="0" applyNumberFormat="1" applyFont="1"/>
    <xf numFmtId="0" fontId="24" fillId="0" borderId="0" xfId="0" applyNumberFormat="1" applyFont="1"/>
    <xf numFmtId="166" fontId="24" fillId="2" borderId="7" xfId="0" applyFont="1" applyFill="1" applyBorder="1" applyAlignment="1">
      <alignment horizontal="centerContinuous"/>
    </xf>
    <xf numFmtId="166" fontId="21" fillId="0" borderId="0" xfId="0" applyFont="1" applyAlignment="1">
      <alignment horizontal="center"/>
    </xf>
    <xf numFmtId="1" fontId="21" fillId="0" borderId="0" xfId="1" applyNumberFormat="1" applyFont="1"/>
    <xf numFmtId="1" fontId="5" fillId="0" borderId="0" xfId="0" applyNumberFormat="1" applyFont="1"/>
    <xf numFmtId="1" fontId="25" fillId="0" borderId="0" xfId="0" applyNumberFormat="1" applyFont="1"/>
    <xf numFmtId="168" fontId="24" fillId="0" borderId="0" xfId="0" applyNumberFormat="1" applyFont="1"/>
    <xf numFmtId="2" fontId="20" fillId="0" borderId="0" xfId="0" applyNumberFormat="1" applyFont="1"/>
    <xf numFmtId="166" fontId="0" fillId="0" borderId="0" xfId="0" applyAlignment="1">
      <alignment vertical="top"/>
    </xf>
    <xf numFmtId="168" fontId="15" fillId="0" borderId="0" xfId="1" applyNumberFormat="1" applyFont="1"/>
    <xf numFmtId="170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/>
    <xf numFmtId="179" fontId="10" fillId="0" borderId="0" xfId="0" applyNumberFormat="1" applyFont="1"/>
    <xf numFmtId="2" fontId="3" fillId="0" borderId="0" xfId="2" applyNumberFormat="1" applyFont="1"/>
    <xf numFmtId="2" fontId="29" fillId="0" borderId="0" xfId="0" applyNumberFormat="1" applyFont="1"/>
    <xf numFmtId="172" fontId="0" fillId="0" borderId="0" xfId="2" applyNumberFormat="1" applyFont="1"/>
    <xf numFmtId="1" fontId="30" fillId="0" borderId="0" xfId="0" applyNumberFormat="1" applyFont="1"/>
    <xf numFmtId="1" fontId="24" fillId="0" borderId="0" xfId="0" applyNumberFormat="1" applyFont="1"/>
    <xf numFmtId="1" fontId="28" fillId="0" borderId="0" xfId="0" applyNumberFormat="1" applyFont="1"/>
    <xf numFmtId="173" fontId="7" fillId="0" borderId="0" xfId="0" applyNumberFormat="1" applyFont="1"/>
    <xf numFmtId="164" fontId="7" fillId="0" borderId="1" xfId="0" applyNumberFormat="1" applyFont="1" applyBorder="1"/>
    <xf numFmtId="166" fontId="9" fillId="0" borderId="0" xfId="0" applyFont="1"/>
    <xf numFmtId="0" fontId="0" fillId="0" borderId="0" xfId="0" applyNumberFormat="1"/>
    <xf numFmtId="2" fontId="27" fillId="0" borderId="0" xfId="0" applyNumberFormat="1" applyFont="1"/>
    <xf numFmtId="166" fontId="9" fillId="0" borderId="2" xfId="0" applyFont="1" applyBorder="1" applyAlignment="1">
      <alignment horizontal="center"/>
    </xf>
    <xf numFmtId="2" fontId="3" fillId="0" borderId="0" xfId="0" applyNumberFormat="1" applyFont="1"/>
    <xf numFmtId="1" fontId="3" fillId="0" borderId="0" xfId="0" applyNumberFormat="1" applyFont="1"/>
    <xf numFmtId="2" fontId="28" fillId="0" borderId="0" xfId="0" applyNumberFormat="1" applyFont="1"/>
    <xf numFmtId="166" fontId="26" fillId="0" borderId="0" xfId="0" applyFont="1"/>
    <xf numFmtId="172" fontId="3" fillId="0" borderId="0" xfId="2" applyNumberFormat="1" applyFont="1"/>
    <xf numFmtId="1" fontId="3" fillId="0" borderId="0" xfId="2" applyNumberFormat="1" applyFont="1"/>
    <xf numFmtId="176" fontId="9" fillId="0" borderId="0" xfId="0" applyNumberFormat="1" applyFont="1"/>
    <xf numFmtId="168" fontId="31" fillId="0" borderId="0" xfId="0" applyNumberFormat="1" applyFont="1"/>
    <xf numFmtId="2" fontId="31" fillId="0" borderId="0" xfId="0" applyNumberFormat="1" applyFont="1"/>
    <xf numFmtId="1" fontId="31" fillId="0" borderId="0" xfId="0" applyNumberFormat="1" applyFont="1"/>
    <xf numFmtId="1" fontId="32" fillId="0" borderId="0" xfId="0" applyNumberFormat="1" applyFont="1"/>
    <xf numFmtId="170" fontId="0" fillId="0" borderId="0" xfId="1" applyNumberFormat="1" applyFont="1"/>
    <xf numFmtId="43" fontId="0" fillId="0" borderId="0" xfId="1" applyFont="1"/>
    <xf numFmtId="168" fontId="30" fillId="0" borderId="0" xfId="0" applyNumberFormat="1" applyFont="1"/>
    <xf numFmtId="2" fontId="30" fillId="0" borderId="0" xfId="0" applyNumberFormat="1" applyFont="1"/>
    <xf numFmtId="0" fontId="21" fillId="3" borderId="0" xfId="0" applyNumberFormat="1" applyFont="1" applyFill="1"/>
    <xf numFmtId="168" fontId="33" fillId="0" borderId="0" xfId="0" applyNumberFormat="1" applyFont="1"/>
    <xf numFmtId="2" fontId="33" fillId="0" borderId="0" xfId="0" applyNumberFormat="1" applyFont="1"/>
    <xf numFmtId="1" fontId="3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>
      <selection activeCell="C47" sqref="C47"/>
    </sheetView>
  </sheetViews>
  <sheetFormatPr defaultRowHeight="12.5"/>
  <sheetData>
    <row r="1" spans="1:1">
      <c r="A1" t="s">
        <v>27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0"/>
  <sheetViews>
    <sheetView topLeftCell="A19" workbookViewId="0">
      <selection activeCell="B40" sqref="B40"/>
    </sheetView>
  </sheetViews>
  <sheetFormatPr defaultRowHeight="12.5"/>
  <cols>
    <col min="1" max="1" width="11.54296875" bestFit="1" customWidth="1"/>
    <col min="2" max="2" width="8.7265625" customWidth="1"/>
    <col min="3" max="3" width="11.54296875" customWidth="1"/>
  </cols>
  <sheetData>
    <row r="1" spans="1:3">
      <c r="A1" t="s">
        <v>7</v>
      </c>
    </row>
    <row r="3" spans="1:3">
      <c r="C3" t="s">
        <v>16</v>
      </c>
    </row>
    <row r="4" spans="1:3">
      <c r="B4">
        <f>+B10-1</f>
        <v>2021</v>
      </c>
    </row>
    <row r="5" spans="1:3">
      <c r="B5" t="s">
        <v>11</v>
      </c>
      <c r="C5">
        <f>($B4-YEAR(Sheet2!$A15))*4+14</f>
        <v>106</v>
      </c>
    </row>
    <row r="6" spans="1:3">
      <c r="B6" t="s">
        <v>12</v>
      </c>
      <c r="C6">
        <f>+C5+1</f>
        <v>107</v>
      </c>
    </row>
    <row r="7" spans="1:3">
      <c r="B7" t="s">
        <v>13</v>
      </c>
      <c r="C7">
        <f>+C6+1</f>
        <v>108</v>
      </c>
    </row>
    <row r="8" spans="1:3">
      <c r="B8" t="s">
        <v>14</v>
      </c>
      <c r="C8">
        <f>+C7+1</f>
        <v>109</v>
      </c>
    </row>
    <row r="10" spans="1:3">
      <c r="B10">
        <f>+B16-1</f>
        <v>2022</v>
      </c>
    </row>
    <row r="11" spans="1:3">
      <c r="B11" t="s">
        <v>11</v>
      </c>
      <c r="C11">
        <f>+C8+1</f>
        <v>110</v>
      </c>
    </row>
    <row r="12" spans="1:3">
      <c r="B12" t="s">
        <v>12</v>
      </c>
      <c r="C12">
        <f>+C11+1</f>
        <v>111</v>
      </c>
    </row>
    <row r="13" spans="1:3">
      <c r="B13" t="s">
        <v>13</v>
      </c>
      <c r="C13">
        <f>+C12+1</f>
        <v>112</v>
      </c>
    </row>
    <row r="14" spans="1:3">
      <c r="B14" t="s">
        <v>14</v>
      </c>
      <c r="C14">
        <f>+C13+1</f>
        <v>113</v>
      </c>
    </row>
    <row r="16" spans="1:3">
      <c r="B16">
        <f>+B22-1</f>
        <v>2023</v>
      </c>
    </row>
    <row r="17" spans="2:3">
      <c r="B17" t="s">
        <v>11</v>
      </c>
      <c r="C17">
        <f>+C14+1</f>
        <v>114</v>
      </c>
    </row>
    <row r="18" spans="2:3">
      <c r="B18" t="s">
        <v>12</v>
      </c>
      <c r="C18">
        <f>+C17+1</f>
        <v>115</v>
      </c>
    </row>
    <row r="19" spans="2:3">
      <c r="B19" t="s">
        <v>13</v>
      </c>
      <c r="C19">
        <f>+C18+1</f>
        <v>116</v>
      </c>
    </row>
    <row r="20" spans="2:3">
      <c r="B20" t="s">
        <v>14</v>
      </c>
      <c r="C20">
        <f>+C19+1</f>
        <v>117</v>
      </c>
    </row>
    <row r="22" spans="2:3">
      <c r="B22">
        <f>+B28-1</f>
        <v>2024</v>
      </c>
    </row>
    <row r="23" spans="2:3">
      <c r="B23" t="s">
        <v>11</v>
      </c>
      <c r="C23">
        <f>+C20+1</f>
        <v>118</v>
      </c>
    </row>
    <row r="24" spans="2:3">
      <c r="B24" t="s">
        <v>12</v>
      </c>
      <c r="C24">
        <f>+C23+1</f>
        <v>119</v>
      </c>
    </row>
    <row r="25" spans="2:3">
      <c r="B25" t="s">
        <v>13</v>
      </c>
      <c r="C25">
        <f>+C24+1</f>
        <v>120</v>
      </c>
    </row>
    <row r="26" spans="2:3">
      <c r="B26" t="s">
        <v>14</v>
      </c>
      <c r="C26">
        <f>+C25+1</f>
        <v>121</v>
      </c>
    </row>
    <row r="28" spans="2:3">
      <c r="B28">
        <f>B34-1</f>
        <v>2025</v>
      </c>
    </row>
    <row r="29" spans="2:3">
      <c r="B29" t="s">
        <v>11</v>
      </c>
      <c r="C29">
        <f>+C26+1</f>
        <v>122</v>
      </c>
    </row>
    <row r="30" spans="2:3">
      <c r="B30" t="s">
        <v>12</v>
      </c>
      <c r="C30">
        <f>+C29+1</f>
        <v>123</v>
      </c>
    </row>
    <row r="31" spans="2:3">
      <c r="B31" t="s">
        <v>13</v>
      </c>
      <c r="C31">
        <f>+C30+1</f>
        <v>124</v>
      </c>
    </row>
    <row r="32" spans="2:3">
      <c r="B32" t="s">
        <v>14</v>
      </c>
      <c r="C32">
        <f>+C31+1</f>
        <v>125</v>
      </c>
    </row>
    <row r="34" spans="2:3">
      <c r="B34">
        <f>B40-1</f>
        <v>2026</v>
      </c>
    </row>
    <row r="35" spans="2:3">
      <c r="B35" t="s">
        <v>11</v>
      </c>
      <c r="C35">
        <f>+C32+1</f>
        <v>126</v>
      </c>
    </row>
    <row r="36" spans="2:3">
      <c r="B36" t="s">
        <v>12</v>
      </c>
      <c r="C36">
        <f>+C35+1</f>
        <v>127</v>
      </c>
    </row>
    <row r="37" spans="2:3">
      <c r="B37" t="s">
        <v>13</v>
      </c>
      <c r="C37">
        <f>+C36+1</f>
        <v>128</v>
      </c>
    </row>
    <row r="38" spans="2:3">
      <c r="B38" t="s">
        <v>14</v>
      </c>
      <c r="C38">
        <f>+C37+1</f>
        <v>129</v>
      </c>
    </row>
    <row r="40" spans="2:3">
      <c r="B40">
        <f>Sheet2!J3+Sheet2!M3</f>
        <v>2027</v>
      </c>
    </row>
    <row r="41" spans="2:3">
      <c r="B41" t="s">
        <v>11</v>
      </c>
      <c r="C41">
        <f>+C38+1</f>
        <v>130</v>
      </c>
    </row>
    <row r="42" spans="2:3">
      <c r="B42" t="s">
        <v>12</v>
      </c>
      <c r="C42">
        <f>+C41+1</f>
        <v>131</v>
      </c>
    </row>
    <row r="43" spans="2:3">
      <c r="B43" t="s">
        <v>13</v>
      </c>
      <c r="C43">
        <f>+C42+1</f>
        <v>132</v>
      </c>
    </row>
    <row r="44" spans="2:3">
      <c r="B44" t="s">
        <v>14</v>
      </c>
      <c r="C44">
        <f>+C43+1</f>
        <v>133</v>
      </c>
    </row>
    <row r="46" spans="2:3">
      <c r="B46">
        <f>+B40+1</f>
        <v>2028</v>
      </c>
    </row>
    <row r="47" spans="2:3">
      <c r="B47" t="s">
        <v>11</v>
      </c>
      <c r="C47">
        <f>+C44+1</f>
        <v>134</v>
      </c>
    </row>
    <row r="48" spans="2:3">
      <c r="B48" t="s">
        <v>12</v>
      </c>
      <c r="C48">
        <f>+C47+1</f>
        <v>135</v>
      </c>
    </row>
    <row r="49" spans="2:3">
      <c r="B49" t="s">
        <v>13</v>
      </c>
      <c r="C49">
        <f>+C48+1</f>
        <v>136</v>
      </c>
    </row>
    <row r="50" spans="2:3">
      <c r="B50" t="s">
        <v>14</v>
      </c>
      <c r="C50">
        <f>+C49+1</f>
        <v>137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/>
  <dimension ref="A1:AK1165"/>
  <sheetViews>
    <sheetView defaultGridColor="0" colorId="22" zoomScaleNormal="100" workbookViewId="0">
      <pane ySplit="14" topLeftCell="A121" activePane="bottomLeft" state="frozen"/>
      <selection pane="bottomLeft" activeCell="U130" sqref="U130"/>
    </sheetView>
  </sheetViews>
  <sheetFormatPr defaultColWidth="11.54296875" defaultRowHeight="12.5"/>
  <cols>
    <col min="1" max="1" width="13" customWidth="1"/>
    <col min="2" max="2" width="10.7265625" customWidth="1"/>
    <col min="3" max="3" width="8.81640625" customWidth="1"/>
    <col min="4" max="4" width="10.81640625" customWidth="1"/>
    <col min="5" max="7" width="11.81640625" customWidth="1"/>
    <col min="8" max="8" width="6.1796875" customWidth="1"/>
    <col min="9" max="9" width="12.7265625" customWidth="1"/>
    <col min="10" max="10" width="10.1796875" style="82" customWidth="1"/>
    <col min="11" max="11" width="11.7265625" bestFit="1" customWidth="1"/>
    <col min="12" max="13" width="10.7265625" customWidth="1"/>
    <col min="14" max="14" width="10.453125" style="82" customWidth="1"/>
    <col min="15" max="16" width="10.453125" customWidth="1"/>
    <col min="17" max="17" width="10.453125" style="94" customWidth="1"/>
    <col min="18" max="19" width="10.453125" customWidth="1"/>
    <col min="20" max="20" width="10.453125" style="94" customWidth="1"/>
    <col min="21" max="22" width="10.453125" customWidth="1"/>
    <col min="23" max="23" width="10.453125" style="94" customWidth="1"/>
    <col min="24" max="27" width="8.81640625" customWidth="1"/>
  </cols>
  <sheetData>
    <row r="1" spans="1:23" ht="14.65" customHeight="1">
      <c r="A1" s="7" t="s">
        <v>9</v>
      </c>
      <c r="B1" s="7"/>
      <c r="C1" s="7"/>
      <c r="D1" s="7"/>
      <c r="E1" s="7"/>
      <c r="J1" s="7"/>
      <c r="N1" s="7"/>
      <c r="Q1" s="7"/>
      <c r="T1" s="7"/>
      <c r="W1" s="7"/>
    </row>
    <row r="2" spans="1:23" ht="14.65" customHeight="1">
      <c r="A2" s="7" t="s">
        <v>28</v>
      </c>
      <c r="B2" s="7"/>
      <c r="C2" s="7"/>
      <c r="D2" s="7"/>
      <c r="E2" s="7"/>
      <c r="J2" s="7"/>
      <c r="L2" s="63" t="s">
        <v>59</v>
      </c>
      <c r="N2" s="7"/>
      <c r="Q2" s="7"/>
      <c r="T2" s="7"/>
      <c r="W2" s="7"/>
    </row>
    <row r="3" spans="1:23" ht="14.65" customHeight="1">
      <c r="A3" s="7" t="s">
        <v>8</v>
      </c>
      <c r="B3" s="8">
        <f>J3</f>
        <v>2025</v>
      </c>
      <c r="C3" s="8"/>
      <c r="D3" s="8"/>
      <c r="E3" s="8"/>
      <c r="I3" s="7" t="s">
        <v>8</v>
      </c>
      <c r="J3" s="137">
        <v>2025</v>
      </c>
      <c r="L3" s="63" t="s">
        <v>60</v>
      </c>
      <c r="M3" s="98">
        <v>2</v>
      </c>
      <c r="N3" s="7"/>
      <c r="Q3" s="7"/>
      <c r="T3" s="7"/>
      <c r="W3" s="7"/>
    </row>
    <row r="4" spans="1:23">
      <c r="A4" s="7" t="s">
        <v>1</v>
      </c>
      <c r="B4" s="8" t="s">
        <v>52</v>
      </c>
      <c r="C4" s="8"/>
      <c r="D4" s="8" t="s">
        <v>52</v>
      </c>
      <c r="E4" s="8" t="s">
        <v>53</v>
      </c>
      <c r="F4" s="8" t="s">
        <v>52</v>
      </c>
      <c r="G4" s="8" t="s">
        <v>52</v>
      </c>
      <c r="H4" s="8"/>
      <c r="N4" s="7"/>
      <c r="O4" s="8"/>
      <c r="P4" s="8"/>
      <c r="Q4" s="7"/>
      <c r="T4" s="7"/>
      <c r="W4" s="7"/>
    </row>
    <row r="5" spans="1:23">
      <c r="A5" s="7" t="s">
        <v>2</v>
      </c>
      <c r="B5" s="9" t="s">
        <v>78</v>
      </c>
      <c r="C5" s="9"/>
      <c r="D5" s="9" t="s">
        <v>78</v>
      </c>
      <c r="E5" s="9" t="s">
        <v>79</v>
      </c>
      <c r="F5" s="10" t="s">
        <v>80</v>
      </c>
      <c r="G5" s="9" t="s">
        <v>81</v>
      </c>
      <c r="H5" s="9"/>
      <c r="J5" s="7"/>
      <c r="N5" s="7"/>
      <c r="O5" s="9"/>
      <c r="P5" s="9"/>
      <c r="Q5" s="7"/>
      <c r="T5" s="7"/>
      <c r="W5" s="7"/>
    </row>
    <row r="6" spans="1:23" s="7" customFormat="1">
      <c r="A6" s="7" t="s">
        <v>3</v>
      </c>
      <c r="B6" s="9" t="s">
        <v>26</v>
      </c>
      <c r="C6" s="9"/>
      <c r="D6" s="9" t="s">
        <v>26</v>
      </c>
      <c r="E6" s="9" t="s">
        <v>10</v>
      </c>
      <c r="F6" s="10" t="s">
        <v>16</v>
      </c>
      <c r="G6" s="68" t="s">
        <v>54</v>
      </c>
      <c r="H6" s="68"/>
      <c r="I6" s="9"/>
      <c r="O6" s="9"/>
      <c r="P6" s="38"/>
    </row>
    <row r="7" spans="1:23" s="7" customFormat="1">
      <c r="A7" s="7" t="s">
        <v>4</v>
      </c>
      <c r="B7" s="8" t="s">
        <v>10</v>
      </c>
      <c r="C7" s="8"/>
      <c r="D7" s="8" t="s">
        <v>32</v>
      </c>
      <c r="E7" s="8" t="s">
        <v>55</v>
      </c>
      <c r="F7" s="119" t="s">
        <v>68</v>
      </c>
      <c r="G7" s="33" t="s">
        <v>32</v>
      </c>
      <c r="H7" s="33"/>
      <c r="I7" s="8"/>
      <c r="O7" s="8"/>
      <c r="P7" s="8"/>
    </row>
    <row r="8" spans="1:23" s="7" customFormat="1">
      <c r="A8" s="7" t="s">
        <v>5</v>
      </c>
      <c r="B8" s="7">
        <v>114</v>
      </c>
      <c r="D8" s="7">
        <v>114</v>
      </c>
      <c r="E8" s="7">
        <v>150</v>
      </c>
      <c r="F8" s="7">
        <v>5</v>
      </c>
      <c r="G8" s="100">
        <v>37</v>
      </c>
      <c r="H8" s="100"/>
    </row>
    <row r="9" spans="1:23" ht="11.25" customHeight="1">
      <c r="A9" s="7"/>
      <c r="B9" s="7"/>
      <c r="C9" s="7"/>
      <c r="D9" s="7"/>
      <c r="E9" s="7"/>
      <c r="F9" s="7"/>
      <c r="G9" s="7"/>
      <c r="H9" s="7"/>
      <c r="I9" s="7"/>
      <c r="J9" s="7"/>
      <c r="N9" s="7"/>
      <c r="Q9" s="7"/>
      <c r="T9" s="7"/>
      <c r="W9" s="7"/>
    </row>
    <row r="10" spans="1:23" ht="14.65" customHeight="1">
      <c r="A10" s="7" t="s">
        <v>6</v>
      </c>
      <c r="B10" s="66">
        <v>45925</v>
      </c>
      <c r="C10" s="6"/>
      <c r="D10" s="66">
        <v>45925</v>
      </c>
      <c r="E10" s="10">
        <v>45940.688275347224</v>
      </c>
      <c r="F10" s="10">
        <v>0</v>
      </c>
      <c r="G10" s="10">
        <v>45940.650058449071</v>
      </c>
      <c r="H10" s="10"/>
      <c r="I10" s="39"/>
      <c r="J10" s="40"/>
      <c r="K10" s="41"/>
      <c r="L10" s="40"/>
      <c r="M10" s="41" t="s">
        <v>30</v>
      </c>
      <c r="N10" s="40"/>
      <c r="O10" s="41"/>
      <c r="P10" s="42"/>
      <c r="Q10" s="90"/>
      <c r="R10" s="42"/>
      <c r="S10" s="42"/>
      <c r="T10" s="90"/>
      <c r="U10" s="42"/>
      <c r="V10" s="42"/>
      <c r="W10" s="90"/>
    </row>
    <row r="11" spans="1:23" ht="9.75" customHeight="1" thickBot="1">
      <c r="B11" s="7"/>
      <c r="C11" s="7"/>
      <c r="D11" s="7"/>
      <c r="E11" s="7"/>
      <c r="F11" s="7"/>
      <c r="G11" s="7"/>
      <c r="H11" s="7"/>
      <c r="I11" s="43"/>
      <c r="J11" s="44"/>
      <c r="K11" s="45"/>
      <c r="L11" s="45"/>
      <c r="M11" s="45"/>
      <c r="N11" s="85"/>
      <c r="O11" s="46"/>
      <c r="P11" s="47"/>
      <c r="Q11" s="91"/>
      <c r="R11" s="47"/>
      <c r="S11" s="47"/>
      <c r="T11" s="91"/>
      <c r="U11" s="47"/>
      <c r="V11" s="47"/>
      <c r="W11" s="91"/>
    </row>
    <row r="12" spans="1:23" ht="13">
      <c r="I12" s="48" t="s">
        <v>31</v>
      </c>
      <c r="J12" s="49"/>
      <c r="K12" s="50"/>
      <c r="L12" s="51"/>
      <c r="M12" s="51"/>
      <c r="N12" s="86"/>
      <c r="O12" s="50"/>
      <c r="P12" s="52"/>
      <c r="Q12" s="92"/>
      <c r="R12" s="48" t="s">
        <v>56</v>
      </c>
      <c r="S12" s="51"/>
      <c r="T12" s="97"/>
      <c r="U12" s="50"/>
      <c r="V12" s="52"/>
      <c r="W12" s="92"/>
    </row>
    <row r="13" spans="1:23" ht="50">
      <c r="A13" s="6"/>
      <c r="B13" s="65" t="s">
        <v>48</v>
      </c>
      <c r="C13" s="26" t="s">
        <v>49</v>
      </c>
      <c r="D13" s="65" t="s">
        <v>50</v>
      </c>
      <c r="E13" s="26" t="s">
        <v>51</v>
      </c>
      <c r="F13" s="26" t="s">
        <v>73</v>
      </c>
      <c r="G13" s="26" t="s">
        <v>63</v>
      </c>
      <c r="H13" s="26"/>
      <c r="I13" s="71" t="s">
        <v>48</v>
      </c>
      <c r="J13" s="80" t="s">
        <v>49</v>
      </c>
      <c r="K13" s="42" t="s">
        <v>50</v>
      </c>
      <c r="L13" s="72" t="s">
        <v>77</v>
      </c>
      <c r="M13" s="72" t="s">
        <v>77</v>
      </c>
      <c r="N13" s="72" t="s">
        <v>69</v>
      </c>
      <c r="O13" s="42" t="s">
        <v>63</v>
      </c>
      <c r="P13" s="42" t="s">
        <v>63</v>
      </c>
      <c r="Q13" s="42" t="s">
        <v>63</v>
      </c>
      <c r="R13" s="72" t="s">
        <v>69</v>
      </c>
      <c r="S13" s="72" t="s">
        <v>69</v>
      </c>
      <c r="T13" s="72" t="s">
        <v>69</v>
      </c>
      <c r="U13" s="42" t="s">
        <v>63</v>
      </c>
      <c r="V13" s="42" t="s">
        <v>63</v>
      </c>
      <c r="W13" s="42" t="s">
        <v>63</v>
      </c>
    </row>
    <row r="14" spans="1:23" ht="13" thickBot="1">
      <c r="A14" s="6" t="s">
        <v>29</v>
      </c>
      <c r="B14" s="65"/>
      <c r="C14" s="26"/>
      <c r="D14" s="65"/>
      <c r="E14" s="26"/>
      <c r="F14" s="26"/>
      <c r="G14" s="33" t="s">
        <v>62</v>
      </c>
      <c r="H14" s="33"/>
      <c r="I14" s="53"/>
      <c r="J14" s="81"/>
      <c r="K14" s="54"/>
      <c r="L14" s="73" t="s">
        <v>58</v>
      </c>
      <c r="M14" s="73" t="s">
        <v>57</v>
      </c>
      <c r="N14" s="87" t="s">
        <v>33</v>
      </c>
      <c r="O14" s="73" t="s">
        <v>58</v>
      </c>
      <c r="P14" s="73" t="s">
        <v>57</v>
      </c>
      <c r="Q14" s="93" t="s">
        <v>33</v>
      </c>
      <c r="R14" s="73" t="s">
        <v>58</v>
      </c>
      <c r="S14" s="73" t="s">
        <v>57</v>
      </c>
      <c r="T14" s="93" t="s">
        <v>33</v>
      </c>
      <c r="U14" s="73" t="s">
        <v>58</v>
      </c>
      <c r="V14" s="73" t="s">
        <v>57</v>
      </c>
      <c r="W14" s="93" t="s">
        <v>33</v>
      </c>
    </row>
    <row r="15" spans="1:23">
      <c r="A15" s="6">
        <v>35855</v>
      </c>
      <c r="B15" s="133">
        <v>1004.1</v>
      </c>
      <c r="C15" s="134">
        <f>IF(B15=" ","",D15/B15*1000)</f>
        <v>67.722338412508719</v>
      </c>
      <c r="D15" s="133">
        <v>68</v>
      </c>
      <c r="E15" s="30">
        <v>0.31461777758637532</v>
      </c>
      <c r="F15" s="33"/>
      <c r="G15" s="30">
        <v>88.315972222222214</v>
      </c>
      <c r="H15" s="30"/>
      <c r="I15" s="29"/>
      <c r="L15" s="20"/>
      <c r="M15" s="20"/>
      <c r="N15" s="88"/>
      <c r="O15" s="27"/>
      <c r="P15" s="28"/>
    </row>
    <row r="16" spans="1:23">
      <c r="A16" s="6">
        <v>35947</v>
      </c>
      <c r="B16" s="133">
        <v>959.6</v>
      </c>
      <c r="C16" s="134">
        <f t="shared" ref="C16:C64" si="0">IF(B16=" ","",D16/B16*1000)</f>
        <v>66.694456023343065</v>
      </c>
      <c r="D16" s="133">
        <v>64</v>
      </c>
      <c r="E16" s="30">
        <v>0.29798132694225987</v>
      </c>
      <c r="F16" s="33"/>
      <c r="G16" s="30">
        <v>84.744861111111106</v>
      </c>
      <c r="H16" s="30"/>
      <c r="I16" s="29"/>
      <c r="L16" s="20"/>
      <c r="M16" s="20"/>
      <c r="N16" s="88"/>
      <c r="O16" s="27"/>
      <c r="P16" s="28"/>
    </row>
    <row r="17" spans="1:16">
      <c r="A17" s="6">
        <v>36039</v>
      </c>
      <c r="B17" s="133">
        <v>863.4</v>
      </c>
      <c r="C17" s="134">
        <f t="shared" si="0"/>
        <v>62.543432939541347</v>
      </c>
      <c r="D17" s="133">
        <v>54</v>
      </c>
      <c r="E17" s="30">
        <v>0.25265843504558871</v>
      </c>
      <c r="F17" s="33"/>
      <c r="G17" s="30">
        <v>78.61435185185185</v>
      </c>
      <c r="H17" s="30"/>
      <c r="I17" s="29"/>
      <c r="L17" s="20"/>
      <c r="M17" s="20"/>
      <c r="N17" s="88"/>
      <c r="O17" s="27"/>
      <c r="P17" s="28"/>
    </row>
    <row r="18" spans="1:16">
      <c r="A18" s="6">
        <v>36130</v>
      </c>
      <c r="B18" s="133">
        <v>976.7</v>
      </c>
      <c r="C18" s="134">
        <f t="shared" si="0"/>
        <v>63.47906214804955</v>
      </c>
      <c r="D18" s="133">
        <v>62</v>
      </c>
      <c r="E18" s="30">
        <v>0.29378103127762967</v>
      </c>
      <c r="F18" s="33"/>
      <c r="G18" s="30">
        <v>71.389861111111117</v>
      </c>
      <c r="H18" s="30"/>
      <c r="I18" s="29"/>
      <c r="L18" s="20"/>
      <c r="M18" s="20"/>
      <c r="N18" s="88"/>
      <c r="O18" s="27"/>
      <c r="P18" s="28"/>
    </row>
    <row r="19" spans="1:16">
      <c r="A19" s="6">
        <v>36220</v>
      </c>
      <c r="B19" s="133">
        <v>992.1</v>
      </c>
      <c r="C19" s="134">
        <f t="shared" si="0"/>
        <v>67.533514766656594</v>
      </c>
      <c r="D19" s="133">
        <v>67</v>
      </c>
      <c r="E19" s="30">
        <v>0.31101609241149475</v>
      </c>
      <c r="F19" s="33"/>
      <c r="G19" s="30">
        <v>76.972916666666663</v>
      </c>
      <c r="H19" s="30"/>
      <c r="I19" s="29"/>
      <c r="L19" s="20"/>
      <c r="M19" s="20"/>
      <c r="N19" s="88"/>
      <c r="O19" s="27"/>
      <c r="P19" s="28"/>
    </row>
    <row r="20" spans="1:16">
      <c r="A20" s="6">
        <v>36312</v>
      </c>
      <c r="B20" s="133">
        <v>849.59999999999991</v>
      </c>
      <c r="C20" s="134">
        <f t="shared" si="0"/>
        <v>65.913370998116775</v>
      </c>
      <c r="D20" s="133">
        <v>56</v>
      </c>
      <c r="E20" s="30">
        <v>0.2616660425039975</v>
      </c>
      <c r="F20" s="33"/>
      <c r="G20" s="30">
        <v>82.59375</v>
      </c>
      <c r="H20" s="30"/>
      <c r="I20" s="29"/>
      <c r="L20" s="20"/>
      <c r="M20" s="20"/>
      <c r="N20" s="88"/>
      <c r="O20" s="27"/>
      <c r="P20" s="28"/>
    </row>
    <row r="21" spans="1:16">
      <c r="A21" s="6">
        <v>36404</v>
      </c>
      <c r="B21" s="133">
        <v>869.1</v>
      </c>
      <c r="C21" s="134">
        <f t="shared" si="0"/>
        <v>63.283856863421931</v>
      </c>
      <c r="D21" s="133">
        <v>55</v>
      </c>
      <c r="E21" s="30">
        <v>0.25844101398566732</v>
      </c>
      <c r="F21" s="33"/>
      <c r="G21" s="30">
        <v>79.425231481481475</v>
      </c>
      <c r="H21" s="30"/>
      <c r="I21" s="29"/>
      <c r="L21" s="20"/>
      <c r="M21" s="20"/>
      <c r="N21" s="88"/>
      <c r="O21" s="27"/>
      <c r="P21" s="28"/>
    </row>
    <row r="22" spans="1:16">
      <c r="A22" s="6">
        <v>36495</v>
      </c>
      <c r="B22" s="133">
        <v>990.49999999999989</v>
      </c>
      <c r="C22" s="134">
        <f t="shared" si="0"/>
        <v>66.633013629480075</v>
      </c>
      <c r="D22" s="133">
        <v>66</v>
      </c>
      <c r="E22" s="30">
        <v>0.30969063336990282</v>
      </c>
      <c r="F22" s="33"/>
      <c r="G22" s="30">
        <v>82.791666666666671</v>
      </c>
      <c r="H22" s="30"/>
      <c r="I22" s="29"/>
      <c r="L22" s="20"/>
      <c r="M22" s="20"/>
      <c r="N22" s="88"/>
      <c r="O22" s="27"/>
      <c r="P22" s="28"/>
    </row>
    <row r="23" spans="1:16">
      <c r="A23" s="6">
        <v>36586</v>
      </c>
      <c r="B23" s="133">
        <v>922.8</v>
      </c>
      <c r="C23" s="134">
        <f t="shared" si="0"/>
        <v>68.270481144343307</v>
      </c>
      <c r="D23" s="133">
        <v>63</v>
      </c>
      <c r="E23" s="30">
        <v>0.29569465681620122</v>
      </c>
      <c r="F23" s="67"/>
      <c r="G23" s="30">
        <v>91.461111111111109</v>
      </c>
      <c r="H23" s="30"/>
      <c r="I23" s="29"/>
      <c r="L23" s="20"/>
      <c r="M23" s="20"/>
      <c r="N23" s="88"/>
      <c r="O23" s="27"/>
      <c r="P23" s="28"/>
    </row>
    <row r="24" spans="1:16">
      <c r="A24" s="6">
        <v>36678</v>
      </c>
      <c r="B24" s="133">
        <v>865.2</v>
      </c>
      <c r="C24" s="134">
        <f t="shared" si="0"/>
        <v>65.88072122052705</v>
      </c>
      <c r="D24" s="133">
        <v>57</v>
      </c>
      <c r="E24" s="30">
        <v>0.27556236015662289</v>
      </c>
      <c r="F24" s="67"/>
      <c r="G24" s="30">
        <v>101.21944444444445</v>
      </c>
      <c r="H24" s="30"/>
      <c r="I24" s="29"/>
      <c r="L24" s="20"/>
      <c r="M24" s="20"/>
      <c r="N24" s="88"/>
      <c r="O24" s="27"/>
      <c r="P24" s="28"/>
    </row>
    <row r="25" spans="1:16">
      <c r="A25" s="6">
        <v>36770</v>
      </c>
      <c r="B25" s="133">
        <v>796.3</v>
      </c>
      <c r="C25" s="134">
        <f t="shared" si="0"/>
        <v>64.046213738540757</v>
      </c>
      <c r="D25" s="133">
        <v>51</v>
      </c>
      <c r="E25" s="30">
        <v>0.25719877614407888</v>
      </c>
      <c r="F25" s="67"/>
      <c r="G25" s="30">
        <v>92.220370370370361</v>
      </c>
      <c r="H25" s="30"/>
      <c r="I25" s="29"/>
      <c r="L25" s="20"/>
      <c r="M25" s="20"/>
      <c r="N25" s="88"/>
      <c r="O25" s="27"/>
      <c r="P25" s="28"/>
    </row>
    <row r="26" spans="1:16">
      <c r="A26" s="6">
        <v>36861</v>
      </c>
      <c r="B26" s="133">
        <v>875.5</v>
      </c>
      <c r="C26" s="134">
        <f t="shared" si="0"/>
        <v>67.39006282124501</v>
      </c>
      <c r="D26" s="133">
        <v>59</v>
      </c>
      <c r="E26" s="30">
        <v>0.28702480321086943</v>
      </c>
      <c r="F26" s="67"/>
      <c r="G26" s="30">
        <v>88.611111111111128</v>
      </c>
      <c r="H26" s="30"/>
      <c r="I26" s="29"/>
      <c r="L26" s="20"/>
      <c r="M26" s="20"/>
      <c r="N26" s="88"/>
      <c r="O26" s="27"/>
      <c r="P26" s="28"/>
    </row>
    <row r="27" spans="1:16">
      <c r="A27" s="6">
        <v>36951</v>
      </c>
      <c r="B27" s="133">
        <v>842.6</v>
      </c>
      <c r="C27" s="134">
        <f t="shared" si="0"/>
        <v>70.496083550913824</v>
      </c>
      <c r="D27" s="133">
        <v>59.4</v>
      </c>
      <c r="E27" s="30">
        <v>0.29834039674552715</v>
      </c>
      <c r="F27" s="67"/>
      <c r="G27" s="30">
        <v>105.19027777777778</v>
      </c>
      <c r="H27" s="30"/>
      <c r="I27" s="29"/>
      <c r="L27" s="20"/>
      <c r="M27" s="20"/>
      <c r="N27" s="88"/>
      <c r="O27" s="27"/>
      <c r="P27" s="28"/>
    </row>
    <row r="28" spans="1:16">
      <c r="A28" s="6">
        <v>37043</v>
      </c>
      <c r="B28" s="133">
        <v>762.5</v>
      </c>
      <c r="C28" s="134">
        <f t="shared" si="0"/>
        <v>69.245901639344254</v>
      </c>
      <c r="D28" s="133">
        <v>52.8</v>
      </c>
      <c r="E28" s="30">
        <v>0.29528744259870837</v>
      </c>
      <c r="F28" s="109"/>
      <c r="G28" s="30">
        <v>96.585648148148152</v>
      </c>
      <c r="H28" s="30"/>
      <c r="I28" s="29"/>
      <c r="L28" s="20"/>
      <c r="M28" s="20"/>
      <c r="N28" s="88"/>
      <c r="O28" s="27"/>
      <c r="P28" s="28"/>
    </row>
    <row r="29" spans="1:16">
      <c r="A29" s="6">
        <v>37135</v>
      </c>
      <c r="B29" s="133">
        <v>761.2</v>
      </c>
      <c r="C29" s="134">
        <f t="shared" si="0"/>
        <v>68.313189700472947</v>
      </c>
      <c r="D29" s="133">
        <v>52</v>
      </c>
      <c r="E29" s="30">
        <v>0.25522842211323249</v>
      </c>
      <c r="F29" s="33"/>
      <c r="G29" s="30">
        <v>66.995092592592599</v>
      </c>
      <c r="H29" s="30"/>
      <c r="I29" s="29"/>
      <c r="L29" s="20"/>
      <c r="M29" s="20"/>
      <c r="N29" s="88"/>
      <c r="O29" s="27"/>
      <c r="P29" s="28"/>
    </row>
    <row r="30" spans="1:16">
      <c r="A30" s="6">
        <v>37226</v>
      </c>
      <c r="B30" s="133">
        <v>855.80000000000007</v>
      </c>
      <c r="C30" s="134">
        <f t="shared" si="0"/>
        <v>68.590792241177837</v>
      </c>
      <c r="D30" s="133">
        <v>58.7</v>
      </c>
      <c r="E30" s="30">
        <v>0.29813702731150954</v>
      </c>
      <c r="F30" s="33">
        <v>51.421207897793266</v>
      </c>
      <c r="G30" s="30">
        <v>68.698148148148164</v>
      </c>
      <c r="H30" s="33"/>
      <c r="L30" s="20"/>
      <c r="M30" s="20"/>
      <c r="N30" s="88"/>
      <c r="O30" s="27"/>
      <c r="P30" s="28"/>
    </row>
    <row r="31" spans="1:16">
      <c r="A31" s="6">
        <v>37316</v>
      </c>
      <c r="B31" s="133">
        <v>840.2</v>
      </c>
      <c r="C31" s="134">
        <f t="shared" si="0"/>
        <v>68.674125208283741</v>
      </c>
      <c r="D31" s="133">
        <v>57.7</v>
      </c>
      <c r="E31" s="30">
        <v>0.33065260753147657</v>
      </c>
      <c r="F31" s="33">
        <v>62.987483588621444</v>
      </c>
      <c r="G31" s="30">
        <v>81.262731481481481</v>
      </c>
      <c r="H31" s="33"/>
      <c r="L31" s="20"/>
      <c r="M31" s="20"/>
      <c r="N31" s="88"/>
      <c r="O31" s="27"/>
      <c r="P31" s="28"/>
    </row>
    <row r="32" spans="1:16">
      <c r="A32" s="6">
        <v>37408</v>
      </c>
      <c r="B32" s="133">
        <v>795.19999999999993</v>
      </c>
      <c r="C32" s="134">
        <f t="shared" si="0"/>
        <v>67.530181086519121</v>
      </c>
      <c r="D32" s="133">
        <v>53.7</v>
      </c>
      <c r="E32" s="30">
        <v>0.28818299416602899</v>
      </c>
      <c r="F32" s="33">
        <v>66.789014705882352</v>
      </c>
      <c r="G32" s="30">
        <v>75.130555555555546</v>
      </c>
      <c r="H32" s="33"/>
      <c r="L32" s="20"/>
      <c r="M32" s="20"/>
      <c r="N32" s="88"/>
      <c r="O32" s="27"/>
      <c r="P32" s="28"/>
    </row>
    <row r="33" spans="1:22">
      <c r="A33" s="6">
        <v>37500</v>
      </c>
      <c r="B33" s="133">
        <v>800.40000000000009</v>
      </c>
      <c r="C33" s="134">
        <f t="shared" si="0"/>
        <v>63.093453273363323</v>
      </c>
      <c r="D33" s="133">
        <v>50.500000000000007</v>
      </c>
      <c r="E33" s="30">
        <v>0.25789981322363387</v>
      </c>
      <c r="F33" s="33">
        <v>80.964690553745925</v>
      </c>
      <c r="G33" s="30">
        <v>74.962037037037035</v>
      </c>
      <c r="H33" s="33"/>
      <c r="L33" s="20"/>
      <c r="M33" s="20"/>
      <c r="N33" s="88"/>
      <c r="O33" s="27"/>
      <c r="P33" s="28"/>
    </row>
    <row r="34" spans="1:22">
      <c r="A34" s="6">
        <v>37591</v>
      </c>
      <c r="B34" s="133">
        <v>850.40000000000009</v>
      </c>
      <c r="C34" s="134">
        <f t="shared" si="0"/>
        <v>65.851364063969896</v>
      </c>
      <c r="D34" s="133">
        <v>56</v>
      </c>
      <c r="E34" s="30">
        <v>0.29738832650883762</v>
      </c>
      <c r="F34" s="33">
        <v>83.577861702127663</v>
      </c>
      <c r="G34" s="30">
        <v>88.764814814814812</v>
      </c>
      <c r="H34" s="33"/>
      <c r="L34" s="20"/>
      <c r="M34" s="20"/>
      <c r="N34" s="88"/>
      <c r="O34" s="27"/>
      <c r="P34" s="28"/>
    </row>
    <row r="35" spans="1:22">
      <c r="A35" s="6">
        <v>37681</v>
      </c>
      <c r="B35" s="133">
        <v>728.2</v>
      </c>
      <c r="C35" s="134">
        <f t="shared" si="0"/>
        <v>67.563856083493548</v>
      </c>
      <c r="D35" s="133">
        <v>49.2</v>
      </c>
      <c r="E35" s="30">
        <v>0.27938026094382035</v>
      </c>
      <c r="F35" s="33">
        <v>91.190750167448087</v>
      </c>
      <c r="G35" s="30">
        <v>104.64490740740742</v>
      </c>
      <c r="H35" s="33"/>
      <c r="L35" s="20"/>
      <c r="M35" s="20"/>
      <c r="N35" s="88"/>
      <c r="O35" s="27"/>
      <c r="P35" s="28"/>
    </row>
    <row r="36" spans="1:22">
      <c r="A36" s="6">
        <v>37773</v>
      </c>
      <c r="B36" s="133">
        <v>748.9</v>
      </c>
      <c r="C36" s="134">
        <f t="shared" si="0"/>
        <v>66.631058886366688</v>
      </c>
      <c r="D36" s="133">
        <v>49.900000000000006</v>
      </c>
      <c r="E36" s="30">
        <v>0.28349069930092952</v>
      </c>
      <c r="F36" s="33">
        <v>101.23318265682657</v>
      </c>
      <c r="G36" s="30">
        <v>107.22305555555556</v>
      </c>
      <c r="H36" s="33"/>
      <c r="L36" s="20"/>
      <c r="M36" s="20"/>
      <c r="N36" s="88"/>
      <c r="O36" s="27"/>
      <c r="P36" s="28"/>
    </row>
    <row r="37" spans="1:22">
      <c r="A37" s="6">
        <v>37865</v>
      </c>
      <c r="B37" s="133">
        <v>738.59999999999991</v>
      </c>
      <c r="C37" s="134">
        <f t="shared" si="0"/>
        <v>65.393988627132416</v>
      </c>
      <c r="D37" s="133">
        <v>48.3</v>
      </c>
      <c r="E37" s="30">
        <v>0.25175204419180519</v>
      </c>
      <c r="F37" s="33">
        <v>90.629169139465873</v>
      </c>
      <c r="G37" s="30">
        <v>97.493518518518513</v>
      </c>
      <c r="H37" s="33"/>
      <c r="L37" s="20"/>
      <c r="M37" s="20"/>
      <c r="N37" s="88"/>
      <c r="O37" s="27"/>
      <c r="P37" s="28"/>
    </row>
    <row r="38" spans="1:22">
      <c r="A38" s="6">
        <v>37956</v>
      </c>
      <c r="B38" s="133">
        <v>763.1</v>
      </c>
      <c r="C38" s="134">
        <f t="shared" si="0"/>
        <v>68.405189359192761</v>
      </c>
      <c r="D38" s="133">
        <v>52.2</v>
      </c>
      <c r="E38" s="30">
        <v>0.31146639911288776</v>
      </c>
      <c r="F38" s="33">
        <v>89.723741677762987</v>
      </c>
      <c r="G38" s="30">
        <v>114.15277777777777</v>
      </c>
      <c r="H38" s="33"/>
      <c r="L38" s="20"/>
      <c r="M38" s="20"/>
      <c r="N38" s="88"/>
      <c r="O38" s="27"/>
      <c r="P38" s="28"/>
    </row>
    <row r="39" spans="1:22">
      <c r="A39" s="6">
        <v>38047</v>
      </c>
      <c r="B39" s="133">
        <v>739.6</v>
      </c>
      <c r="C39" s="134">
        <f t="shared" si="0"/>
        <v>70.984315846403447</v>
      </c>
      <c r="D39" s="133">
        <v>52.5</v>
      </c>
      <c r="E39" s="30">
        <v>0.34814404495461199</v>
      </c>
      <c r="F39" s="33">
        <v>96.636169230769227</v>
      </c>
      <c r="G39" s="30">
        <v>123.47777777777777</v>
      </c>
      <c r="H39" s="33"/>
      <c r="K39" s="34"/>
      <c r="L39" s="33"/>
      <c r="M39" s="33"/>
      <c r="N39" s="84"/>
      <c r="O39" s="27"/>
      <c r="P39" s="28"/>
    </row>
    <row r="40" spans="1:22">
      <c r="A40" s="6">
        <v>38139</v>
      </c>
      <c r="B40" s="133">
        <v>676.5</v>
      </c>
      <c r="C40" s="134">
        <f t="shared" si="0"/>
        <v>68.292682926829272</v>
      </c>
      <c r="D40" s="133">
        <v>46.2</v>
      </c>
      <c r="E40" s="30">
        <v>0.27962744582024696</v>
      </c>
      <c r="F40" s="33">
        <v>101.78310443490702</v>
      </c>
      <c r="G40" s="30">
        <v>116.55566666666668</v>
      </c>
      <c r="H40" s="33"/>
      <c r="K40" s="34"/>
      <c r="L40" s="33"/>
      <c r="M40" s="33"/>
      <c r="N40" s="84"/>
      <c r="O40" s="27"/>
      <c r="P40" s="28"/>
    </row>
    <row r="41" spans="1:22">
      <c r="A41" s="6">
        <v>38231</v>
      </c>
      <c r="B41" s="133">
        <v>697.8</v>
      </c>
      <c r="C41" s="134">
        <f t="shared" si="0"/>
        <v>65.491544855259392</v>
      </c>
      <c r="D41" s="133">
        <v>45.7</v>
      </c>
      <c r="E41" s="30">
        <v>0.23793354308881381</v>
      </c>
      <c r="F41" s="33">
        <v>98.55836311239193</v>
      </c>
      <c r="G41" s="30">
        <v>113.79027777777777</v>
      </c>
      <c r="H41" s="33"/>
      <c r="K41" s="34"/>
      <c r="L41" s="33"/>
      <c r="M41" s="33"/>
      <c r="N41" s="84"/>
      <c r="O41" s="27"/>
      <c r="P41" s="28"/>
    </row>
    <row r="42" spans="1:22">
      <c r="A42" s="6">
        <v>38322</v>
      </c>
      <c r="B42" s="133">
        <v>725.4</v>
      </c>
      <c r="C42" s="134">
        <f t="shared" si="0"/>
        <v>68.651778329197683</v>
      </c>
      <c r="D42" s="133">
        <v>49.8</v>
      </c>
      <c r="E42" s="30">
        <v>0.26292864790226633</v>
      </c>
      <c r="F42" s="33">
        <v>92.711467391304353</v>
      </c>
      <c r="G42" s="30">
        <v>119.18518518518518</v>
      </c>
      <c r="H42" s="33"/>
      <c r="K42" s="34"/>
      <c r="L42" s="33"/>
      <c r="M42" s="33"/>
      <c r="N42" s="84"/>
      <c r="O42" s="27"/>
      <c r="P42" s="28"/>
    </row>
    <row r="43" spans="1:22">
      <c r="A43" s="6">
        <v>38412</v>
      </c>
      <c r="B43" s="133">
        <v>703.6</v>
      </c>
      <c r="C43" s="134">
        <f t="shared" si="0"/>
        <v>69.783968163729398</v>
      </c>
      <c r="D43" s="133">
        <v>49.1</v>
      </c>
      <c r="E43" s="30">
        <v>0.25238126953523859</v>
      </c>
      <c r="F43" s="33">
        <v>107.46718749999999</v>
      </c>
      <c r="G43" s="30">
        <v>131.96296296296296</v>
      </c>
      <c r="H43" s="33"/>
      <c r="K43" s="55"/>
      <c r="L43" s="56"/>
      <c r="M43" s="56"/>
      <c r="N43" s="84"/>
      <c r="O43" s="56"/>
      <c r="P43" s="57"/>
    </row>
    <row r="44" spans="1:22">
      <c r="A44" s="6">
        <v>38504</v>
      </c>
      <c r="B44" s="133">
        <v>650.5</v>
      </c>
      <c r="C44" s="134">
        <f t="shared" si="0"/>
        <v>70.099923136049199</v>
      </c>
      <c r="D44" s="133">
        <v>45.6</v>
      </c>
      <c r="E44" s="30">
        <v>0.28893357181159768</v>
      </c>
      <c r="F44" s="33">
        <v>109.07336194563662</v>
      </c>
      <c r="G44" s="30">
        <v>134.15370370370371</v>
      </c>
      <c r="H44" s="33"/>
      <c r="J44" s="83"/>
      <c r="K44" s="55"/>
      <c r="L44" s="56"/>
      <c r="M44" s="56"/>
      <c r="N44" s="84"/>
      <c r="O44" s="58"/>
      <c r="P44" s="59"/>
    </row>
    <row r="45" spans="1:22">
      <c r="A45" s="6">
        <v>38596</v>
      </c>
      <c r="B45" s="133">
        <v>660.2</v>
      </c>
      <c r="C45" s="134">
        <f t="shared" si="0"/>
        <v>67.252347773401993</v>
      </c>
      <c r="D45" s="133">
        <v>44.4</v>
      </c>
      <c r="E45" s="30">
        <v>0.24073464673575293</v>
      </c>
      <c r="F45" s="33">
        <v>106.3275624082232</v>
      </c>
      <c r="G45" s="30">
        <v>129.50972222222222</v>
      </c>
      <c r="H45" s="33"/>
      <c r="J45" s="83"/>
      <c r="K45" s="55"/>
      <c r="L45" s="56"/>
      <c r="M45" s="56"/>
      <c r="N45" s="84"/>
      <c r="O45" s="58"/>
      <c r="P45" s="59"/>
    </row>
    <row r="46" spans="1:22">
      <c r="A46" s="6">
        <v>38687</v>
      </c>
      <c r="B46" s="133">
        <v>683.59999999999991</v>
      </c>
      <c r="C46" s="134">
        <f t="shared" si="0"/>
        <v>70.362785254534828</v>
      </c>
      <c r="D46" s="133">
        <v>48.1</v>
      </c>
      <c r="E46" s="30">
        <v>0.28816665896085025</v>
      </c>
      <c r="F46" s="33">
        <v>97.966256281407041</v>
      </c>
      <c r="G46" s="30">
        <v>123.45601851851853</v>
      </c>
      <c r="H46" s="33"/>
      <c r="J46" s="84"/>
      <c r="K46" s="76"/>
      <c r="L46" s="77"/>
      <c r="M46" s="77"/>
      <c r="N46" s="89"/>
      <c r="O46" s="78"/>
      <c r="P46" s="79"/>
      <c r="R46" s="67"/>
      <c r="S46" s="67"/>
      <c r="U46" s="67"/>
      <c r="V46" s="67"/>
    </row>
    <row r="47" spans="1:22">
      <c r="A47" s="6">
        <v>38777</v>
      </c>
      <c r="B47" s="133">
        <v>677.2</v>
      </c>
      <c r="C47" s="134">
        <f t="shared" si="0"/>
        <v>72.799763733018295</v>
      </c>
      <c r="D47" s="133">
        <v>49.3</v>
      </c>
      <c r="E47" s="30">
        <v>0.28083732999641342</v>
      </c>
      <c r="F47" s="33">
        <v>85.810387096774193</v>
      </c>
      <c r="G47" s="30">
        <v>110.41134259259259</v>
      </c>
      <c r="H47" s="33"/>
      <c r="J47" s="84"/>
      <c r="K47" s="76"/>
      <c r="L47" s="77"/>
      <c r="M47" s="77"/>
      <c r="N47" s="89"/>
      <c r="O47" s="78"/>
      <c r="P47" s="79"/>
      <c r="R47" s="67"/>
      <c r="S47" s="67"/>
      <c r="U47" s="67"/>
      <c r="V47" s="67"/>
    </row>
    <row r="48" spans="1:22">
      <c r="A48" s="6">
        <v>38869</v>
      </c>
      <c r="B48" s="133">
        <v>684.2</v>
      </c>
      <c r="C48" s="134">
        <f t="shared" si="0"/>
        <v>69.27798889213679</v>
      </c>
      <c r="D48" s="133">
        <v>47.4</v>
      </c>
      <c r="E48" s="30">
        <v>0.26007380752415055</v>
      </c>
      <c r="F48" s="33">
        <v>85.198016304347831</v>
      </c>
      <c r="G48" s="30">
        <v>105.26388888888887</v>
      </c>
      <c r="H48" s="33"/>
      <c r="J48" s="84"/>
      <c r="K48" s="76"/>
      <c r="L48" s="77"/>
      <c r="M48" s="77"/>
      <c r="N48" s="89"/>
      <c r="O48" s="78"/>
      <c r="P48" s="79"/>
      <c r="R48" s="67"/>
      <c r="S48" s="67"/>
      <c r="U48" s="67"/>
      <c r="V48" s="67"/>
    </row>
    <row r="49" spans="1:37">
      <c r="A49" s="6">
        <v>38961</v>
      </c>
      <c r="B49" s="133">
        <v>648.6</v>
      </c>
      <c r="C49" s="134">
        <f t="shared" si="0"/>
        <v>64.909034844279972</v>
      </c>
      <c r="D49" s="133">
        <v>42.099999999999994</v>
      </c>
      <c r="E49" s="30">
        <v>0.23691550279316956</v>
      </c>
      <c r="F49" s="33">
        <v>96.718898488120956</v>
      </c>
      <c r="G49" s="30">
        <v>104.74509259259258</v>
      </c>
      <c r="H49" s="33"/>
      <c r="J49" s="84"/>
      <c r="K49" s="76"/>
      <c r="L49" s="77"/>
      <c r="M49" s="77"/>
      <c r="N49" s="89"/>
      <c r="O49" s="78"/>
      <c r="P49" s="79"/>
      <c r="R49" s="67"/>
      <c r="S49" s="67"/>
      <c r="U49" s="67"/>
      <c r="V49" s="67"/>
    </row>
    <row r="50" spans="1:37">
      <c r="A50" s="6">
        <v>39052</v>
      </c>
      <c r="B50" s="133">
        <v>688.4</v>
      </c>
      <c r="C50" s="134">
        <f t="shared" si="0"/>
        <v>67.547937245787338</v>
      </c>
      <c r="D50" s="133">
        <v>46.5</v>
      </c>
      <c r="E50" s="30">
        <v>0.28335625199617315</v>
      </c>
      <c r="F50" s="33">
        <v>93.731219135802476</v>
      </c>
      <c r="G50" s="30">
        <v>106.55694444444445</v>
      </c>
      <c r="H50" s="33"/>
      <c r="J50" s="84"/>
      <c r="K50" s="76"/>
      <c r="L50" s="77"/>
      <c r="M50" s="77"/>
      <c r="N50" s="89"/>
      <c r="O50" s="78"/>
      <c r="P50" s="79"/>
      <c r="R50" s="67"/>
      <c r="S50" s="67"/>
      <c r="U50" s="67"/>
      <c r="V50" s="67"/>
    </row>
    <row r="51" spans="1:37" ht="13">
      <c r="A51" s="6">
        <v>39142</v>
      </c>
      <c r="B51" s="133">
        <v>699</v>
      </c>
      <c r="C51" s="134">
        <f t="shared" si="0"/>
        <v>70.100143061516448</v>
      </c>
      <c r="D51" s="133">
        <v>49</v>
      </c>
      <c r="E51" s="30">
        <v>0.3033880426429641</v>
      </c>
      <c r="F51" s="33">
        <v>93.951027568922299</v>
      </c>
      <c r="G51" s="30">
        <v>105.94791666666667</v>
      </c>
      <c r="H51" s="33"/>
      <c r="J51" s="68"/>
      <c r="K51" s="106"/>
      <c r="L51" s="107"/>
      <c r="M51" s="107"/>
      <c r="N51" s="68"/>
      <c r="O51" s="108"/>
      <c r="P51" s="108"/>
      <c r="Q51" s="68"/>
      <c r="R51" s="67"/>
      <c r="S51" s="67"/>
      <c r="T51" s="96" t="str">
        <f>IF(R51="","",(R51+S51)/2)</f>
        <v/>
      </c>
      <c r="U51" s="67"/>
      <c r="V51" s="67"/>
      <c r="W51" s="96" t="str">
        <f>IF(U51="","",(U51+V51)/2)</f>
        <v/>
      </c>
    </row>
    <row r="52" spans="1:37" ht="13">
      <c r="A52" s="6">
        <v>39234</v>
      </c>
      <c r="B52" s="133">
        <v>635.70000000000005</v>
      </c>
      <c r="C52" s="134">
        <f t="shared" si="0"/>
        <v>69.52965235173825</v>
      </c>
      <c r="D52" s="133">
        <v>44.2</v>
      </c>
      <c r="E52" s="30">
        <v>0.26141090324254884</v>
      </c>
      <c r="F52" s="33">
        <v>99.124154228855716</v>
      </c>
      <c r="G52" s="30">
        <v>109.22175925925927</v>
      </c>
      <c r="H52" s="33"/>
      <c r="J52" s="68"/>
      <c r="K52" s="106"/>
      <c r="L52" s="107"/>
      <c r="M52" s="107"/>
      <c r="N52" s="68"/>
      <c r="O52" s="108"/>
      <c r="P52" s="108"/>
      <c r="Q52" s="68"/>
      <c r="R52" s="67"/>
      <c r="S52" s="67"/>
      <c r="T52" s="96" t="str">
        <f>IF(R52="","",(R52+S52)/2)</f>
        <v/>
      </c>
      <c r="U52" s="67"/>
      <c r="V52" s="67"/>
      <c r="W52" s="96" t="str">
        <f>IF(U52="","",(U52+V52)/2)</f>
        <v/>
      </c>
    </row>
    <row r="53" spans="1:37" ht="13">
      <c r="A53" s="6">
        <v>39326</v>
      </c>
      <c r="B53" s="133">
        <v>644.79999999999995</v>
      </c>
      <c r="C53" s="134">
        <f t="shared" si="0"/>
        <v>64.981389578163771</v>
      </c>
      <c r="D53" s="133">
        <v>41.9</v>
      </c>
      <c r="E53" s="30">
        <v>0.25158233476287672</v>
      </c>
      <c r="F53" s="33">
        <v>107.73699312714777</v>
      </c>
      <c r="G53" s="30">
        <v>104.6648148148148</v>
      </c>
      <c r="H53" s="33"/>
      <c r="J53" s="68"/>
      <c r="K53" s="106"/>
      <c r="L53" s="107"/>
      <c r="M53" s="107"/>
      <c r="N53" s="68"/>
      <c r="O53" s="108"/>
      <c r="P53" s="108"/>
      <c r="Q53" s="68"/>
      <c r="R53" s="100"/>
      <c r="S53" s="100"/>
      <c r="T53" s="102"/>
      <c r="U53" s="100"/>
      <c r="V53" s="100"/>
      <c r="W53" s="102"/>
    </row>
    <row r="54" spans="1:37" ht="13">
      <c r="A54" s="6">
        <v>39417</v>
      </c>
      <c r="B54" s="133">
        <v>714.1</v>
      </c>
      <c r="C54" s="134">
        <f t="shared" si="0"/>
        <v>67.077440134434951</v>
      </c>
      <c r="D54" s="133">
        <v>47.9</v>
      </c>
      <c r="E54" s="30">
        <v>0.3195929199290381</v>
      </c>
      <c r="F54" s="33">
        <v>95.5306106870229</v>
      </c>
      <c r="G54" s="30">
        <v>102.91194444444444</v>
      </c>
      <c r="H54" s="33"/>
      <c r="J54" s="68"/>
      <c r="K54" s="108"/>
      <c r="L54" s="107"/>
      <c r="M54" s="107"/>
      <c r="N54" s="68"/>
      <c r="O54" s="108"/>
      <c r="P54" s="108"/>
      <c r="Q54" s="68"/>
      <c r="R54" s="99"/>
      <c r="S54" s="99"/>
      <c r="T54" s="101"/>
      <c r="U54" s="99"/>
      <c r="V54" s="99"/>
      <c r="W54" s="101"/>
    </row>
    <row r="55" spans="1:37" ht="13">
      <c r="A55" s="6">
        <v>39508</v>
      </c>
      <c r="B55" s="133">
        <v>655.4</v>
      </c>
      <c r="C55" s="134">
        <f t="shared" si="0"/>
        <v>69.728410131217586</v>
      </c>
      <c r="D55" s="133">
        <v>45.7</v>
      </c>
      <c r="E55" s="30">
        <v>0.27035505078066763</v>
      </c>
      <c r="F55" s="33">
        <v>96.501351351351346</v>
      </c>
      <c r="G55" s="30">
        <v>109.97222222222221</v>
      </c>
      <c r="H55" s="33"/>
      <c r="J55" s="84"/>
      <c r="K55" s="108"/>
      <c r="L55" s="107"/>
      <c r="M55" s="107"/>
      <c r="N55" s="84"/>
      <c r="O55" s="108"/>
      <c r="P55" s="108"/>
      <c r="Q55" s="84"/>
      <c r="R55" s="67"/>
      <c r="S55" s="67"/>
      <c r="T55" s="68" t="str">
        <f t="shared" ref="T55:T60" si="1">IF(R55="","",(R55+S55)/2)</f>
        <v/>
      </c>
      <c r="U55" s="67"/>
      <c r="V55" s="67"/>
      <c r="W55" s="8" t="str">
        <f t="shared" ref="W55:W60" si="2">IF(U55="","",(U55+V55)/2)</f>
        <v/>
      </c>
    </row>
    <row r="56" spans="1:37" ht="13">
      <c r="A56" s="6">
        <v>39600</v>
      </c>
      <c r="B56" s="133">
        <v>620.4</v>
      </c>
      <c r="C56" s="134">
        <f t="shared" si="0"/>
        <v>69.954867827208247</v>
      </c>
      <c r="D56" s="133">
        <v>43.4</v>
      </c>
      <c r="E56" s="30">
        <v>0.25531315275950478</v>
      </c>
      <c r="F56" s="33">
        <v>108.12743362831858</v>
      </c>
      <c r="G56" s="30">
        <v>112.23305555555555</v>
      </c>
      <c r="H56" s="33"/>
      <c r="J56" s="84"/>
      <c r="K56" s="108"/>
      <c r="L56" s="107"/>
      <c r="M56" s="107"/>
      <c r="N56" s="84"/>
      <c r="O56" s="108"/>
      <c r="P56" s="108"/>
      <c r="Q56" s="84"/>
      <c r="R56" s="67"/>
      <c r="S56" s="67"/>
      <c r="T56" s="8"/>
      <c r="U56" s="67"/>
      <c r="V56" s="67"/>
      <c r="W56" s="8"/>
    </row>
    <row r="57" spans="1:37" ht="13">
      <c r="A57" s="6">
        <v>39692</v>
      </c>
      <c r="B57" s="133">
        <v>631</v>
      </c>
      <c r="C57" s="134">
        <f t="shared" si="0"/>
        <v>65.768621236133129</v>
      </c>
      <c r="D57" s="133">
        <v>41.5</v>
      </c>
      <c r="E57" s="30">
        <v>0.22150318435226779</v>
      </c>
      <c r="F57" s="33">
        <v>107.48166377816291</v>
      </c>
      <c r="G57" s="30">
        <v>99.99666666666667</v>
      </c>
      <c r="H57" s="33"/>
      <c r="J57" s="84"/>
      <c r="K57" s="108"/>
      <c r="L57" s="107"/>
      <c r="M57" s="107"/>
      <c r="N57" s="84"/>
      <c r="O57" s="108"/>
      <c r="P57" s="108"/>
      <c r="Q57" s="84"/>
      <c r="R57" s="100"/>
      <c r="S57" s="100"/>
      <c r="T57" s="100"/>
      <c r="U57" s="100"/>
      <c r="V57" s="100"/>
      <c r="W57" s="100"/>
    </row>
    <row r="58" spans="1:37" ht="13">
      <c r="A58" s="6">
        <v>39783</v>
      </c>
      <c r="B58" s="133">
        <v>648.70000000000005</v>
      </c>
      <c r="C58" s="134">
        <f t="shared" si="0"/>
        <v>66.594727917373206</v>
      </c>
      <c r="D58" s="133">
        <v>43.2</v>
      </c>
      <c r="E58" s="30">
        <v>0.2545607814331568</v>
      </c>
      <c r="F58" s="33">
        <v>100.24028017241379</v>
      </c>
      <c r="G58" s="30">
        <v>101.05768518518518</v>
      </c>
      <c r="H58" s="33"/>
      <c r="J58" s="84"/>
      <c r="K58" s="108"/>
      <c r="L58" s="107"/>
      <c r="M58" s="107"/>
      <c r="N58" s="84"/>
      <c r="O58" s="108"/>
      <c r="P58" s="108"/>
      <c r="Q58" s="68"/>
      <c r="R58" s="99"/>
      <c r="S58" s="99"/>
      <c r="T58" s="101"/>
      <c r="U58" s="99"/>
      <c r="V58" s="99"/>
      <c r="W58" s="101"/>
    </row>
    <row r="59" spans="1:37" ht="13">
      <c r="A59" s="6">
        <v>39873</v>
      </c>
      <c r="B59" s="133">
        <v>590</v>
      </c>
      <c r="C59" s="134">
        <f t="shared" si="0"/>
        <v>71.016949152542381</v>
      </c>
      <c r="D59" s="133">
        <v>41.9</v>
      </c>
      <c r="E59" s="30">
        <v>0.26953911932564883</v>
      </c>
      <c r="F59" s="33">
        <v>100.22275609756097</v>
      </c>
      <c r="G59" s="30">
        <v>116.57638888888887</v>
      </c>
      <c r="H59" s="33"/>
      <c r="J59" s="84"/>
      <c r="K59" s="108"/>
      <c r="L59" s="107"/>
      <c r="M59" s="107"/>
      <c r="N59" s="84"/>
      <c r="O59" s="108"/>
      <c r="P59" s="108"/>
      <c r="Q59" s="68"/>
      <c r="R59" s="103"/>
      <c r="S59" s="103"/>
      <c r="T59" s="68" t="str">
        <f t="shared" si="1"/>
        <v/>
      </c>
      <c r="U59" s="103"/>
      <c r="V59" s="103"/>
      <c r="W59" s="68" t="str">
        <f t="shared" si="2"/>
        <v/>
      </c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ht="13">
      <c r="A60" s="6">
        <v>39965</v>
      </c>
      <c r="B60" s="133">
        <v>616.40000000000009</v>
      </c>
      <c r="C60" s="134">
        <f t="shared" si="0"/>
        <v>68.624269954574942</v>
      </c>
      <c r="D60" s="133">
        <v>42.3</v>
      </c>
      <c r="E60" s="30">
        <v>0.23937866458588938</v>
      </c>
      <c r="F60" s="33">
        <v>106.44099150141643</v>
      </c>
      <c r="G60" s="30">
        <v>120.24074074074075</v>
      </c>
      <c r="H60" s="33"/>
      <c r="J60" s="84"/>
      <c r="K60" s="108"/>
      <c r="L60" s="107"/>
      <c r="M60" s="107"/>
      <c r="N60" s="84"/>
      <c r="O60" s="108"/>
      <c r="P60" s="108"/>
      <c r="Q60" s="68"/>
      <c r="R60" s="103"/>
      <c r="S60" s="103"/>
      <c r="T60" s="68" t="str">
        <f t="shared" si="1"/>
        <v/>
      </c>
      <c r="U60" s="103"/>
      <c r="V60" s="103"/>
      <c r="W60" s="68" t="str">
        <f t="shared" si="2"/>
        <v/>
      </c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ht="13">
      <c r="A61" s="6">
        <v>40057</v>
      </c>
      <c r="B61" s="133">
        <v>635.90000000000009</v>
      </c>
      <c r="C61" s="134">
        <f t="shared" si="0"/>
        <v>66.048120773706543</v>
      </c>
      <c r="D61" s="133">
        <v>42</v>
      </c>
      <c r="E61" s="30">
        <v>0.20605934963902836</v>
      </c>
      <c r="F61" s="33">
        <v>101.02847524752475</v>
      </c>
      <c r="G61" s="30">
        <v>100.53657407407407</v>
      </c>
      <c r="H61" s="33"/>
      <c r="J61" s="84"/>
      <c r="K61" s="108"/>
      <c r="L61" s="107"/>
      <c r="M61" s="107"/>
      <c r="N61" s="84"/>
      <c r="O61" s="108"/>
      <c r="P61" s="108"/>
      <c r="Q61" s="68"/>
      <c r="R61" s="100"/>
      <c r="S61" s="100"/>
      <c r="T61" s="100"/>
      <c r="U61" s="100"/>
      <c r="V61" s="100"/>
      <c r="W61" s="100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ht="13">
      <c r="A62" s="6">
        <v>40148</v>
      </c>
      <c r="B62" s="133">
        <v>673.5</v>
      </c>
      <c r="C62" s="134">
        <f t="shared" si="0"/>
        <v>66.072754268745356</v>
      </c>
      <c r="D62" s="133">
        <v>44.5</v>
      </c>
      <c r="E62" s="30">
        <v>0.26044998306404338</v>
      </c>
      <c r="F62" s="33">
        <v>94.821269349845196</v>
      </c>
      <c r="G62" s="30">
        <v>104.27546296296298</v>
      </c>
      <c r="H62" s="33"/>
      <c r="J62" s="84"/>
      <c r="K62" s="108"/>
      <c r="L62" s="107"/>
      <c r="M62" s="107"/>
      <c r="N62" s="84"/>
      <c r="O62" s="108"/>
      <c r="P62" s="108"/>
      <c r="Q62" s="68"/>
      <c r="R62" s="99"/>
      <c r="S62" s="99"/>
      <c r="T62" s="101"/>
      <c r="U62" s="99"/>
      <c r="V62" s="99"/>
      <c r="W62" s="101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ht="13">
      <c r="A63" s="6">
        <v>40238</v>
      </c>
      <c r="B63" s="133">
        <v>628.59999999999991</v>
      </c>
      <c r="C63" s="134">
        <f t="shared" si="0"/>
        <v>68.246897868278722</v>
      </c>
      <c r="D63" s="133">
        <v>42.900000000000006</v>
      </c>
      <c r="E63" s="30">
        <v>0.24092260954967928</v>
      </c>
      <c r="F63" s="33">
        <v>108.71507276507276</v>
      </c>
      <c r="G63" s="30">
        <v>127.33101851851852</v>
      </c>
      <c r="H63" s="33"/>
      <c r="J63" s="84"/>
      <c r="K63" s="108"/>
      <c r="L63" s="107"/>
      <c r="M63" s="107"/>
      <c r="N63" s="84"/>
      <c r="O63" s="108"/>
      <c r="P63" s="108"/>
      <c r="Q63" s="68"/>
      <c r="R63" s="103"/>
      <c r="S63" s="103"/>
      <c r="T63" s="95" t="str">
        <f>IF(R63="","",(R63+S63)/2)</f>
        <v/>
      </c>
      <c r="U63" s="103"/>
      <c r="V63" s="103"/>
      <c r="W63" s="95" t="str">
        <f>IF(U63="","",(U63+V63)/2)</f>
        <v/>
      </c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ht="13">
      <c r="A64" s="6">
        <v>40330</v>
      </c>
      <c r="B64" s="133">
        <v>585.20000000000005</v>
      </c>
      <c r="C64" s="134">
        <f t="shared" si="0"/>
        <v>67.669172932330824</v>
      </c>
      <c r="D64" s="133">
        <v>39.6</v>
      </c>
      <c r="E64" s="30">
        <v>0.21801994957807577</v>
      </c>
      <c r="F64" s="33">
        <v>128.39852226720649</v>
      </c>
      <c r="G64" s="30">
        <v>142.50405555555554</v>
      </c>
      <c r="H64" s="33"/>
      <c r="J64" s="84"/>
      <c r="K64" s="108"/>
      <c r="L64" s="107"/>
      <c r="M64" s="107"/>
      <c r="N64" s="84"/>
      <c r="O64" s="108"/>
      <c r="P64" s="108"/>
      <c r="Q64" s="68"/>
      <c r="R64" s="103"/>
      <c r="S64" s="103"/>
      <c r="T64" s="95" t="str">
        <f>IF(R64="","",(R64+S64)/2)</f>
        <v/>
      </c>
      <c r="U64" s="103"/>
      <c r="V64" s="103"/>
      <c r="W64" s="95" t="str">
        <f>IF(U64="","",(U64+V64)/2)</f>
        <v/>
      </c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7" ht="13">
      <c r="A65" s="6">
        <v>40422</v>
      </c>
      <c r="B65" s="133">
        <v>606.9</v>
      </c>
      <c r="C65" s="134">
        <f t="shared" ref="C65:C71" si="3">IF(B65=" ","",D65/B65*1000)</f>
        <v>63.766683143845789</v>
      </c>
      <c r="D65" s="133">
        <v>38.700000000000003</v>
      </c>
      <c r="E65" s="30">
        <v>0.20695378714636378</v>
      </c>
      <c r="F65" s="33">
        <v>135.6363708399366</v>
      </c>
      <c r="G65" s="30">
        <v>140.12898148148147</v>
      </c>
      <c r="H65" s="33"/>
      <c r="J65" s="84"/>
      <c r="K65" s="108"/>
      <c r="L65" s="107"/>
      <c r="M65" s="107"/>
      <c r="N65" s="84"/>
      <c r="O65" s="108"/>
      <c r="P65" s="108"/>
      <c r="Q65" s="68"/>
      <c r="R65" s="100"/>
      <c r="S65" s="100"/>
      <c r="T65" s="100"/>
      <c r="U65" s="100"/>
      <c r="V65" s="100"/>
      <c r="W65" s="100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</row>
    <row r="66" spans="1:37" ht="13">
      <c r="A66" s="6">
        <v>40513</v>
      </c>
      <c r="B66" s="133">
        <v>636.9</v>
      </c>
      <c r="C66" s="134">
        <f t="shared" si="3"/>
        <v>66.572460354843784</v>
      </c>
      <c r="D66" s="133">
        <v>42.4</v>
      </c>
      <c r="E66" s="30">
        <v>0.24477852425311528</v>
      </c>
      <c r="F66" s="33">
        <v>147.13360482654599</v>
      </c>
      <c r="G66" s="30">
        <v>163.07433641975308</v>
      </c>
      <c r="H66" s="33"/>
      <c r="J66" s="84"/>
      <c r="K66" s="108"/>
      <c r="L66" s="107"/>
      <c r="M66" s="107"/>
      <c r="N66" s="84"/>
      <c r="O66" s="108"/>
      <c r="P66" s="108"/>
      <c r="Q66" s="68"/>
      <c r="R66" s="99"/>
      <c r="S66" s="99"/>
      <c r="T66" s="101"/>
      <c r="U66" s="99"/>
      <c r="V66" s="99"/>
      <c r="W66" s="101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</row>
    <row r="67" spans="1:37" ht="13">
      <c r="A67" s="6">
        <v>40603</v>
      </c>
      <c r="B67" s="133">
        <v>510.2</v>
      </c>
      <c r="C67" s="134">
        <f t="shared" si="3"/>
        <v>70.952567620540975</v>
      </c>
      <c r="D67" s="133">
        <v>36.200000000000003</v>
      </c>
      <c r="E67" s="30">
        <v>0.24285248360684492</v>
      </c>
      <c r="F67" s="33">
        <v>164.09030625832224</v>
      </c>
      <c r="G67" s="30">
        <v>206.59518518518519</v>
      </c>
      <c r="H67" s="33"/>
      <c r="J67" s="84"/>
      <c r="K67" s="108"/>
      <c r="L67" s="107"/>
      <c r="M67" s="107"/>
      <c r="N67" s="84"/>
      <c r="O67" s="108"/>
      <c r="P67" s="108"/>
      <c r="Q67" s="68"/>
      <c r="R67" s="103"/>
      <c r="S67" s="103"/>
      <c r="T67" s="95" t="str">
        <f>IF(R67="","",(R67+S67)/2)</f>
        <v/>
      </c>
      <c r="U67" s="103"/>
      <c r="V67" s="103"/>
      <c r="W67" s="95" t="str">
        <f>IF(U67="","",(U67+V67)/2)</f>
        <v/>
      </c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</row>
    <row r="68" spans="1:37" ht="13">
      <c r="A68" s="6">
        <v>40695</v>
      </c>
      <c r="B68" s="133">
        <v>571.59999999999991</v>
      </c>
      <c r="C68" s="134">
        <f t="shared" si="3"/>
        <v>69.804058782365303</v>
      </c>
      <c r="D68" s="133">
        <v>39.9</v>
      </c>
      <c r="E68" s="30">
        <v>0.22080602674357747</v>
      </c>
      <c r="F68" s="33">
        <v>190.85796226415096</v>
      </c>
      <c r="G68" s="30">
        <v>221.68639814814813</v>
      </c>
      <c r="H68" s="33"/>
      <c r="J68" s="84"/>
      <c r="K68" s="108"/>
      <c r="L68" s="107"/>
      <c r="M68" s="107"/>
      <c r="N68" s="84"/>
      <c r="O68" s="108"/>
      <c r="P68" s="108"/>
      <c r="Q68" s="68"/>
      <c r="R68" s="103"/>
      <c r="S68" s="103"/>
      <c r="T68" s="95" t="str">
        <f>IF(R68="","",(R68+S68)/2)</f>
        <v/>
      </c>
      <c r="U68" s="103"/>
      <c r="V68" s="103"/>
      <c r="W68" s="95" t="str">
        <f>IF(U68="","",(U68+V68)/2)</f>
        <v/>
      </c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</row>
    <row r="69" spans="1:37" ht="13">
      <c r="A69" s="6">
        <v>40787</v>
      </c>
      <c r="B69" s="133">
        <v>540.29999999999995</v>
      </c>
      <c r="C69" s="134">
        <f t="shared" si="3"/>
        <v>66.259485471034608</v>
      </c>
      <c r="D69" s="133">
        <v>35.799999999999997</v>
      </c>
      <c r="E69" s="30">
        <v>0.16994237443425939</v>
      </c>
      <c r="F69" s="33">
        <v>189.67156944444446</v>
      </c>
      <c r="G69" s="110">
        <v>217.26191666666668</v>
      </c>
      <c r="H69" s="33"/>
      <c r="J69" s="84"/>
      <c r="K69" s="108"/>
      <c r="L69" s="107"/>
      <c r="M69" s="107"/>
      <c r="N69" s="84"/>
      <c r="O69" s="108"/>
      <c r="P69" s="108"/>
      <c r="Q69" s="68"/>
      <c r="R69" s="100"/>
      <c r="S69" s="100"/>
      <c r="T69" s="100"/>
      <c r="U69" s="100"/>
      <c r="V69" s="100"/>
      <c r="W69" s="100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</row>
    <row r="70" spans="1:37" ht="13">
      <c r="A70" s="6">
        <v>40878</v>
      </c>
      <c r="B70" s="133">
        <v>542.29999999999995</v>
      </c>
      <c r="C70" s="134">
        <f t="shared" si="3"/>
        <v>67.859118569057713</v>
      </c>
      <c r="D70" s="133">
        <v>36.799999999999997</v>
      </c>
      <c r="E70" s="30">
        <v>0.20694189197761489</v>
      </c>
      <c r="F70" s="33">
        <v>170.58860940695297</v>
      </c>
      <c r="G70" s="30">
        <v>207.30527777777775</v>
      </c>
      <c r="H70" s="33"/>
      <c r="J70" s="84"/>
      <c r="K70" s="108"/>
      <c r="L70" s="107"/>
      <c r="M70" s="107"/>
      <c r="N70" s="84"/>
      <c r="O70" s="108"/>
      <c r="P70" s="108"/>
      <c r="Q70" s="68"/>
      <c r="R70" s="99"/>
      <c r="S70" s="99"/>
      <c r="T70" s="101"/>
      <c r="U70" s="99"/>
      <c r="V70" s="99"/>
      <c r="W70" s="101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</row>
    <row r="71" spans="1:37" ht="13">
      <c r="A71" s="6">
        <v>40969</v>
      </c>
      <c r="B71" s="133">
        <v>520.1</v>
      </c>
      <c r="C71" s="134">
        <f t="shared" si="3"/>
        <v>74.216496827533149</v>
      </c>
      <c r="D71" s="133">
        <v>38.599999999999994</v>
      </c>
      <c r="E71" s="30">
        <v>0.19789222461055406</v>
      </c>
      <c r="F71" s="33">
        <v>155.37877659574468</v>
      </c>
      <c r="G71" s="30">
        <v>211.61574074074073</v>
      </c>
      <c r="H71" s="33"/>
      <c r="J71" s="84"/>
      <c r="K71" s="108"/>
      <c r="L71" s="107"/>
      <c r="M71" s="107"/>
      <c r="N71" s="84"/>
      <c r="O71" s="108"/>
      <c r="P71" s="108"/>
      <c r="Q71" s="68"/>
      <c r="R71" s="103"/>
      <c r="S71" s="103"/>
      <c r="T71" s="95" t="str">
        <f>IF(R71="","",(R71+S71)/2)</f>
        <v/>
      </c>
      <c r="U71" s="103"/>
      <c r="V71" s="103"/>
      <c r="W71" s="95" t="str">
        <f>IF(U71="","",(U71+V71)/2)</f>
        <v/>
      </c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</row>
    <row r="72" spans="1:37" ht="13">
      <c r="A72" s="6">
        <v>41061</v>
      </c>
      <c r="B72" s="133">
        <v>529.5</v>
      </c>
      <c r="C72" s="134">
        <f t="shared" ref="C72:C82" si="4">IF(B72=" ","",D72/B72*1000)</f>
        <v>73.465533522190754</v>
      </c>
      <c r="D72" s="133">
        <v>38.9</v>
      </c>
      <c r="E72" s="30">
        <v>0.20943246901461018</v>
      </c>
      <c r="F72" s="33">
        <v>148.46841897233202</v>
      </c>
      <c r="G72" s="30">
        <v>181.03262037037038</v>
      </c>
      <c r="H72" s="33"/>
      <c r="J72" s="84"/>
      <c r="K72" s="108"/>
      <c r="L72" s="107"/>
      <c r="M72" s="107"/>
      <c r="N72" s="84"/>
      <c r="O72" s="108"/>
      <c r="P72" s="108"/>
      <c r="Q72" s="68"/>
      <c r="R72" s="103"/>
      <c r="S72" s="103"/>
      <c r="T72" s="95" t="str">
        <f>IF(R72="","",(R72+S72)/2)</f>
        <v/>
      </c>
      <c r="U72" s="103"/>
      <c r="V72" s="103"/>
      <c r="W72" s="95" t="str">
        <f>IF(U72="","",(U72+V72)/2)</f>
        <v/>
      </c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1:37" ht="13">
      <c r="A73" s="6">
        <v>41153</v>
      </c>
      <c r="B73" s="133">
        <v>553</v>
      </c>
      <c r="C73" s="134">
        <f t="shared" si="4"/>
        <v>70.886075949367097</v>
      </c>
      <c r="D73" s="133">
        <v>39.200000000000003</v>
      </c>
      <c r="E73" s="30">
        <v>0.21210002152233837</v>
      </c>
      <c r="F73" s="33">
        <v>115.37566037735849</v>
      </c>
      <c r="G73" s="30">
        <v>100.50637345679013</v>
      </c>
      <c r="H73" s="33"/>
      <c r="J73" s="84"/>
      <c r="K73" s="108"/>
      <c r="L73" s="107"/>
      <c r="M73" s="107"/>
      <c r="N73" s="84"/>
      <c r="O73" s="108"/>
      <c r="P73" s="108"/>
      <c r="Q73" s="68"/>
      <c r="R73" s="100"/>
      <c r="S73" s="100"/>
      <c r="T73" s="100"/>
      <c r="U73" s="100"/>
      <c r="V73" s="100"/>
      <c r="W73" s="100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</row>
    <row r="74" spans="1:37" ht="13">
      <c r="A74" s="6">
        <v>41244</v>
      </c>
      <c r="B74" s="133">
        <v>580.29999999999995</v>
      </c>
      <c r="C74" s="134">
        <f t="shared" si="4"/>
        <v>68.240565224883682</v>
      </c>
      <c r="D74" s="133">
        <v>39.6</v>
      </c>
      <c r="E74" s="30">
        <v>0.22749798971903729</v>
      </c>
      <c r="F74" s="33">
        <v>103.4819214876033</v>
      </c>
      <c r="G74" s="30">
        <v>102.40253086419754</v>
      </c>
      <c r="H74" s="33"/>
      <c r="J74" s="84"/>
      <c r="K74" s="108"/>
      <c r="L74" s="107"/>
      <c r="M74" s="107"/>
      <c r="N74" s="84"/>
      <c r="O74" s="108"/>
      <c r="P74" s="108"/>
      <c r="Q74" s="68"/>
      <c r="R74" s="99"/>
      <c r="S74" s="99"/>
      <c r="T74" s="101"/>
      <c r="U74" s="99"/>
      <c r="V74" s="99"/>
      <c r="W74" s="101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</row>
    <row r="75" spans="1:37" ht="13">
      <c r="A75" s="6">
        <v>41334</v>
      </c>
      <c r="B75" s="133">
        <v>537</v>
      </c>
      <c r="C75" s="134">
        <f t="shared" si="4"/>
        <v>70.204841713221612</v>
      </c>
      <c r="D75" s="133">
        <v>37.700000000000003</v>
      </c>
      <c r="E75" s="30">
        <v>0.25237009448699549</v>
      </c>
      <c r="F75" s="33">
        <v>116.26445969125214</v>
      </c>
      <c r="G75" s="30">
        <v>148.9212962962963</v>
      </c>
      <c r="H75" s="33"/>
      <c r="J75" s="84"/>
      <c r="K75" s="108"/>
      <c r="L75" s="107"/>
      <c r="M75" s="107"/>
      <c r="N75" s="84"/>
      <c r="O75" s="108"/>
      <c r="P75" s="108"/>
      <c r="Q75" s="68"/>
      <c r="R75" s="99"/>
      <c r="S75" s="99"/>
      <c r="T75" s="101"/>
      <c r="U75" s="99"/>
      <c r="V75" s="99"/>
      <c r="W75" s="101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</row>
    <row r="76" spans="1:37" ht="13">
      <c r="A76" s="6">
        <v>41426</v>
      </c>
      <c r="B76" s="133">
        <v>583.80000000000007</v>
      </c>
      <c r="C76" s="134">
        <f t="shared" si="4"/>
        <v>69.544364508393272</v>
      </c>
      <c r="D76" s="133">
        <v>40.599999999999994</v>
      </c>
      <c r="E76" s="30">
        <v>0.23087538724488058</v>
      </c>
      <c r="F76" s="33">
        <v>118.79602787456446</v>
      </c>
      <c r="G76" s="30">
        <v>114.42206481481482</v>
      </c>
      <c r="H76" s="33"/>
      <c r="J76" s="84"/>
      <c r="K76" s="108"/>
      <c r="L76" s="107"/>
      <c r="M76" s="107"/>
      <c r="N76" s="84"/>
      <c r="O76" s="108"/>
      <c r="P76" s="108"/>
      <c r="Q76" s="68"/>
      <c r="R76" s="103"/>
      <c r="S76" s="103"/>
      <c r="T76" s="95"/>
      <c r="U76" s="103"/>
      <c r="V76" s="103"/>
      <c r="W76" s="95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</row>
    <row r="77" spans="1:37" ht="13">
      <c r="A77" s="6">
        <v>41518</v>
      </c>
      <c r="B77" s="133">
        <v>606.40000000000009</v>
      </c>
      <c r="C77" s="134">
        <f t="shared" si="4"/>
        <v>65.468337730870715</v>
      </c>
      <c r="D77" s="133">
        <v>39.700000000000003</v>
      </c>
      <c r="E77" s="30">
        <v>0.2014622940757228</v>
      </c>
      <c r="F77" s="33">
        <v>118.02538461538461</v>
      </c>
      <c r="G77" s="30">
        <v>114.00805555555557</v>
      </c>
      <c r="H77" s="33"/>
      <c r="J77" s="84"/>
      <c r="K77" s="108"/>
      <c r="L77" s="107"/>
      <c r="M77" s="107"/>
      <c r="N77" s="84"/>
      <c r="O77" s="108"/>
      <c r="P77" s="108"/>
      <c r="Q77" s="68"/>
      <c r="R77" s="100"/>
      <c r="S77" s="100"/>
      <c r="T77" s="100"/>
      <c r="U77" s="100"/>
      <c r="V77" s="100"/>
      <c r="W77" s="100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</row>
    <row r="78" spans="1:37" ht="13">
      <c r="A78" s="6">
        <v>41609</v>
      </c>
      <c r="B78" s="133">
        <v>591.5</v>
      </c>
      <c r="C78" s="134">
        <f t="shared" si="4"/>
        <v>64.074387151310219</v>
      </c>
      <c r="D78" s="133">
        <v>37.9</v>
      </c>
      <c r="E78" s="30">
        <v>0.22409268267916024</v>
      </c>
      <c r="F78" s="33">
        <v>153.07851211072665</v>
      </c>
      <c r="G78" s="30">
        <v>186.9371296296296</v>
      </c>
      <c r="H78" s="33"/>
      <c r="J78" s="84"/>
      <c r="K78" s="108"/>
      <c r="L78" s="107"/>
      <c r="M78" s="107"/>
      <c r="N78" s="84"/>
      <c r="O78" s="108"/>
      <c r="P78" s="108"/>
      <c r="Q78" s="68"/>
      <c r="R78" s="99"/>
      <c r="S78" s="99"/>
      <c r="T78" s="101"/>
      <c r="U78" s="99"/>
      <c r="V78" s="99"/>
      <c r="W78" s="101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</row>
    <row r="79" spans="1:37" ht="13">
      <c r="A79" s="6">
        <v>41699</v>
      </c>
      <c r="B79" s="133">
        <v>538.29999999999995</v>
      </c>
      <c r="C79" s="134">
        <f t="shared" si="4"/>
        <v>69.106446219580178</v>
      </c>
      <c r="D79" s="133">
        <v>37.200000000000003</v>
      </c>
      <c r="E79" s="30">
        <v>0.22158792516308126</v>
      </c>
      <c r="F79" s="33">
        <v>159.79364461738004</v>
      </c>
      <c r="G79" s="30">
        <v>223.40018518518522</v>
      </c>
      <c r="H79" s="33"/>
      <c r="J79" s="84"/>
      <c r="K79" s="108"/>
      <c r="L79" s="107"/>
      <c r="M79" s="107"/>
      <c r="N79" s="84"/>
      <c r="O79" s="108"/>
      <c r="P79" s="108"/>
      <c r="Q79" s="68"/>
      <c r="R79" s="103"/>
      <c r="S79" s="103"/>
      <c r="T79" s="95"/>
      <c r="U79" s="103"/>
      <c r="V79" s="103"/>
      <c r="W79" s="95"/>
      <c r="X79" s="11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</row>
    <row r="80" spans="1:37" ht="13">
      <c r="A80" s="6">
        <v>41791</v>
      </c>
      <c r="B80" s="133">
        <v>608.5</v>
      </c>
      <c r="C80" s="134">
        <f t="shared" si="4"/>
        <v>69.843878389482327</v>
      </c>
      <c r="D80" s="133">
        <v>42.5</v>
      </c>
      <c r="E80" s="30">
        <v>0.2447598763838103</v>
      </c>
      <c r="F80" s="33">
        <v>152.5997597977244</v>
      </c>
      <c r="G80" s="30">
        <v>194.78388888888887</v>
      </c>
      <c r="H80" s="33"/>
      <c r="J80" s="84"/>
      <c r="K80" s="108"/>
      <c r="L80" s="107"/>
      <c r="M80" s="107"/>
      <c r="N80" s="84"/>
      <c r="O80" s="108"/>
      <c r="P80" s="108"/>
      <c r="Q80" s="68"/>
      <c r="R80" s="103"/>
      <c r="S80" s="103"/>
      <c r="T80" s="95"/>
      <c r="U80" s="103"/>
      <c r="V80" s="103"/>
      <c r="W80" s="95"/>
      <c r="X80" s="11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</row>
    <row r="81" spans="1:37" ht="13">
      <c r="A81" s="6">
        <v>41883</v>
      </c>
      <c r="B81" s="133">
        <v>582.9</v>
      </c>
      <c r="C81" s="134">
        <f t="shared" si="4"/>
        <v>65.019728941499409</v>
      </c>
      <c r="D81" s="133">
        <v>37.900000000000006</v>
      </c>
      <c r="E81" s="30">
        <v>0.20435477883236799</v>
      </c>
      <c r="F81" s="33">
        <v>154.01946666666666</v>
      </c>
      <c r="G81" s="30">
        <v>199.43305555555557</v>
      </c>
      <c r="H81" s="33"/>
      <c r="J81" s="84"/>
      <c r="K81" s="108"/>
      <c r="L81" s="107"/>
      <c r="M81" s="107"/>
      <c r="N81" s="84"/>
      <c r="O81" s="108"/>
      <c r="P81" s="108"/>
      <c r="Q81" s="68"/>
      <c r="R81" s="100"/>
      <c r="S81" s="100"/>
      <c r="T81" s="100"/>
      <c r="U81" s="100"/>
      <c r="V81" s="100"/>
      <c r="W81" s="100"/>
      <c r="X81" s="11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</row>
    <row r="82" spans="1:37" ht="13">
      <c r="A82" s="6">
        <v>41974</v>
      </c>
      <c r="B82" s="133">
        <v>579.70000000000005</v>
      </c>
      <c r="C82" s="134">
        <f t="shared" si="4"/>
        <v>66.06865620148352</v>
      </c>
      <c r="D82" s="133">
        <v>38.299999999999997</v>
      </c>
      <c r="E82" s="30">
        <v>0.27515767943062264</v>
      </c>
      <c r="F82" s="33">
        <v>162.92529039070749</v>
      </c>
      <c r="G82" s="30">
        <v>202.18305555555557</v>
      </c>
      <c r="H82" s="33"/>
      <c r="J82" s="84"/>
      <c r="K82" s="108"/>
      <c r="L82" s="107"/>
      <c r="M82" s="107"/>
      <c r="N82" s="84"/>
      <c r="O82" s="108"/>
      <c r="P82" s="108"/>
      <c r="Q82" s="68"/>
      <c r="R82" s="99"/>
      <c r="S82" s="99"/>
      <c r="T82" s="101"/>
      <c r="U82" s="99"/>
      <c r="V82" s="99"/>
      <c r="W82" s="101"/>
      <c r="X82" s="11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</row>
    <row r="83" spans="1:37" ht="13">
      <c r="A83" s="6">
        <v>42064</v>
      </c>
      <c r="B83" s="133">
        <v>536.20000000000005</v>
      </c>
      <c r="C83" s="134">
        <f t="shared" ref="C83:C102" si="5">IF(B83=" ","",D83/B83*1000)</f>
        <v>69.936590824319268</v>
      </c>
      <c r="D83" s="133">
        <v>37.5</v>
      </c>
      <c r="E83" s="30">
        <v>0.24898904484094478</v>
      </c>
      <c r="F83" s="33">
        <v>147.61498475609756</v>
      </c>
      <c r="G83" s="30">
        <v>208.08513888888888</v>
      </c>
      <c r="H83" s="33"/>
      <c r="J83" s="84"/>
      <c r="K83" s="108"/>
      <c r="L83" s="107"/>
      <c r="M83" s="107"/>
      <c r="N83" s="84"/>
      <c r="O83" s="108"/>
      <c r="P83" s="108"/>
      <c r="Q83" s="68"/>
      <c r="R83" s="103"/>
      <c r="S83" s="103"/>
      <c r="T83" s="95"/>
      <c r="U83" s="103"/>
      <c r="V83" s="103"/>
      <c r="W83" s="95"/>
      <c r="X83" s="11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</row>
    <row r="84" spans="1:37" ht="13">
      <c r="A84" s="6">
        <v>42156</v>
      </c>
      <c r="B84" s="133">
        <v>563.6</v>
      </c>
      <c r="C84" s="134">
        <f t="shared" si="5"/>
        <v>69.375443577004972</v>
      </c>
      <c r="D84" s="133">
        <v>39.1</v>
      </c>
      <c r="E84" s="30">
        <v>0.25917331186924281</v>
      </c>
      <c r="F84" s="33">
        <v>146.61271863117869</v>
      </c>
      <c r="G84" s="30">
        <v>195.799125</v>
      </c>
      <c r="H84" s="33"/>
      <c r="J84" s="84"/>
      <c r="K84" s="108"/>
      <c r="L84" s="107"/>
      <c r="M84" s="107"/>
      <c r="N84" s="84"/>
      <c r="O84" s="108"/>
      <c r="P84" s="108"/>
      <c r="Q84" s="68"/>
      <c r="R84" s="103"/>
      <c r="S84" s="103"/>
      <c r="T84" s="95"/>
      <c r="U84" s="103"/>
      <c r="V84" s="103"/>
      <c r="W84" s="95"/>
      <c r="X84" s="11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</row>
    <row r="85" spans="1:37" ht="13">
      <c r="A85" s="6">
        <v>42248</v>
      </c>
      <c r="B85" s="133">
        <v>556.1</v>
      </c>
      <c r="C85" s="134">
        <f>IF(B85=" ","",D85/B85*1000)</f>
        <v>66.354972127315236</v>
      </c>
      <c r="D85" s="133">
        <v>36.900000000000006</v>
      </c>
      <c r="E85" s="30">
        <v>0.21219448138727512</v>
      </c>
      <c r="F85" s="33">
        <v>156.34724842767295</v>
      </c>
      <c r="G85" s="30">
        <v>186.06641666666664</v>
      </c>
      <c r="H85" s="33"/>
      <c r="J85" s="84"/>
      <c r="K85" s="108"/>
      <c r="L85" s="107"/>
      <c r="M85" s="107"/>
      <c r="N85" s="84"/>
      <c r="O85" s="108"/>
      <c r="P85" s="108"/>
      <c r="Q85" s="68"/>
      <c r="R85" s="100"/>
      <c r="S85" s="100"/>
      <c r="T85" s="100"/>
      <c r="U85" s="100"/>
      <c r="V85" s="100"/>
      <c r="W85" s="100"/>
      <c r="X85" s="11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</row>
    <row r="86" spans="1:37" ht="13">
      <c r="A86" s="6">
        <v>42339</v>
      </c>
      <c r="B86" s="133">
        <v>567.70000000000005</v>
      </c>
      <c r="C86" s="134">
        <f t="shared" si="5"/>
        <v>64.999119253126651</v>
      </c>
      <c r="D86" s="133">
        <v>36.900000000000006</v>
      </c>
      <c r="E86" s="30">
        <v>0.2664166613405845</v>
      </c>
      <c r="F86" s="33">
        <v>150.99463126843659</v>
      </c>
      <c r="G86" s="30">
        <v>179.5566666666667</v>
      </c>
      <c r="H86" s="33"/>
      <c r="J86" s="84"/>
      <c r="K86" s="108"/>
      <c r="L86" s="107"/>
      <c r="M86" s="107"/>
      <c r="N86" s="84"/>
      <c r="O86" s="108"/>
      <c r="P86" s="108"/>
      <c r="Q86" s="68"/>
      <c r="R86" s="99"/>
      <c r="S86" s="99"/>
      <c r="T86" s="101"/>
      <c r="U86" s="99"/>
      <c r="V86" s="99"/>
      <c r="W86" s="101"/>
      <c r="X86" s="11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</row>
    <row r="87" spans="1:37" ht="13">
      <c r="A87" s="6">
        <v>42430</v>
      </c>
      <c r="B87" s="133">
        <v>543.4</v>
      </c>
      <c r="C87" s="134">
        <f t="shared" si="5"/>
        <v>69.930069930069934</v>
      </c>
      <c r="D87" s="133">
        <v>38</v>
      </c>
      <c r="E87" s="30">
        <v>0.29356928167415292</v>
      </c>
      <c r="F87" s="33">
        <v>135.85895759717314</v>
      </c>
      <c r="G87" s="30">
        <v>201.39092592592593</v>
      </c>
      <c r="H87" s="33"/>
      <c r="J87" s="84"/>
      <c r="K87" s="108"/>
      <c r="L87" s="107"/>
      <c r="M87" s="107"/>
      <c r="N87" s="68"/>
      <c r="O87" s="108"/>
      <c r="P87" s="108"/>
      <c r="Q87" s="68"/>
      <c r="R87" s="33"/>
      <c r="S87" s="33"/>
      <c r="T87" s="95"/>
      <c r="U87" s="33"/>
      <c r="V87" s="33"/>
      <c r="W87" s="95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</row>
    <row r="88" spans="1:37" ht="13">
      <c r="A88" s="6">
        <v>42522</v>
      </c>
      <c r="B88" s="133">
        <v>571.4</v>
      </c>
      <c r="C88" s="134">
        <f t="shared" si="5"/>
        <v>68.603430171508577</v>
      </c>
      <c r="D88" s="133">
        <v>39.200000000000003</v>
      </c>
      <c r="E88" s="30">
        <v>0.26251930582844407</v>
      </c>
      <c r="F88" s="33">
        <v>140.88452153110049</v>
      </c>
      <c r="G88" s="30">
        <v>193.36974074074075</v>
      </c>
      <c r="H88" s="33"/>
      <c r="J88" s="84"/>
      <c r="K88" s="108"/>
      <c r="L88" s="107"/>
      <c r="M88" s="107"/>
      <c r="N88" s="68"/>
      <c r="O88" s="108"/>
      <c r="P88" s="108"/>
      <c r="Q88" s="68"/>
      <c r="R88" s="33"/>
      <c r="S88" s="33"/>
      <c r="T88" s="95"/>
      <c r="U88" s="33"/>
      <c r="V88" s="33"/>
      <c r="W88" s="95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</row>
    <row r="89" spans="1:37" ht="13">
      <c r="A89" s="6">
        <v>42614</v>
      </c>
      <c r="B89" s="133">
        <v>557.6</v>
      </c>
      <c r="C89" s="134">
        <f t="shared" si="5"/>
        <v>64.562410329985653</v>
      </c>
      <c r="D89" s="133">
        <v>36</v>
      </c>
      <c r="E89" s="30">
        <v>0.22896989784944577</v>
      </c>
      <c r="F89" s="33">
        <v>162.66882623705408</v>
      </c>
      <c r="G89" s="30">
        <v>178.3356666666667</v>
      </c>
      <c r="H89" s="33"/>
      <c r="I89" s="105"/>
      <c r="J89" s="84"/>
      <c r="K89" s="108"/>
      <c r="L89" s="107"/>
      <c r="M89" s="107"/>
      <c r="N89" s="68"/>
      <c r="O89" s="108"/>
      <c r="P89" s="108"/>
      <c r="Q89" s="68"/>
      <c r="R89" s="100"/>
      <c r="S89" s="100"/>
      <c r="T89" s="100"/>
      <c r="U89" s="100"/>
      <c r="V89" s="100"/>
      <c r="W89" s="100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</row>
    <row r="90" spans="1:37" ht="13">
      <c r="A90" s="6">
        <v>42705</v>
      </c>
      <c r="B90" s="133">
        <v>565.5</v>
      </c>
      <c r="C90" s="134">
        <f t="shared" si="5"/>
        <v>65.428824049513707</v>
      </c>
      <c r="D90" s="133">
        <v>37</v>
      </c>
      <c r="E90" s="30">
        <v>0.26025987377880994</v>
      </c>
      <c r="F90" s="33">
        <v>142.57022488755621</v>
      </c>
      <c r="G90" s="30">
        <v>166.86038888888891</v>
      </c>
      <c r="H90" s="33"/>
      <c r="I90" s="105"/>
      <c r="J90" s="84"/>
      <c r="K90" s="108"/>
      <c r="L90" s="107"/>
      <c r="M90" s="107"/>
      <c r="N90" s="68"/>
      <c r="O90" s="108"/>
      <c r="P90" s="108"/>
      <c r="Q90" s="68"/>
      <c r="R90" s="99"/>
      <c r="S90" s="99"/>
      <c r="T90" s="101"/>
      <c r="U90" s="99"/>
      <c r="V90" s="99"/>
      <c r="W90" s="115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</row>
    <row r="91" spans="1:37" ht="13">
      <c r="A91" s="6">
        <v>42795</v>
      </c>
      <c r="B91" s="133">
        <v>533.1</v>
      </c>
      <c r="C91" s="134">
        <f t="shared" si="5"/>
        <v>69.78052898142937</v>
      </c>
      <c r="D91" s="133">
        <v>37.200000000000003</v>
      </c>
      <c r="E91" s="30">
        <v>0.32041460833059904</v>
      </c>
      <c r="F91" s="33">
        <v>133.00517094017093</v>
      </c>
      <c r="G91" s="30">
        <v>211.89790123456791</v>
      </c>
      <c r="H91" s="33"/>
      <c r="I91" s="105">
        <f t="shared" ref="I91:I103" si="6">+B91</f>
        <v>533.1</v>
      </c>
      <c r="J91" s="120">
        <f t="shared" ref="J91:J98" si="7">+K91/I91*1000</f>
        <v>69.78052898142937</v>
      </c>
      <c r="K91" s="108">
        <f t="shared" ref="K91:K99" si="8">+D91</f>
        <v>37.200000000000003</v>
      </c>
      <c r="L91" s="107">
        <f>+F91</f>
        <v>133.00517094017093</v>
      </c>
      <c r="M91" s="107">
        <f>+F91</f>
        <v>133.00517094017093</v>
      </c>
      <c r="N91" s="68">
        <f t="shared" ref="N91:N98" si="9">IF(L91="","",(L91+M91)/2)</f>
        <v>133.00517094017093</v>
      </c>
      <c r="O91" s="108">
        <f>+G91</f>
        <v>211.89790123456791</v>
      </c>
      <c r="P91" s="108">
        <f>+G91</f>
        <v>211.89790123456791</v>
      </c>
      <c r="Q91" s="68">
        <f t="shared" ref="Q91:Q98" si="10">IF(O91="","",(O91+P91)/2)</f>
        <v>211.89790123456791</v>
      </c>
      <c r="S91" s="33"/>
      <c r="T91" s="95"/>
      <c r="U91" s="33"/>
      <c r="V91" s="33"/>
      <c r="W91" s="95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</row>
    <row r="92" spans="1:37" ht="13">
      <c r="A92" s="6">
        <v>42887</v>
      </c>
      <c r="B92" s="133">
        <v>548.20000000000005</v>
      </c>
      <c r="C92" s="134">
        <f t="shared" si="5"/>
        <v>65.122218168551626</v>
      </c>
      <c r="D92" s="133">
        <v>35.700000000000003</v>
      </c>
      <c r="E92" s="30">
        <v>0.2539572978248773</v>
      </c>
      <c r="F92" s="33">
        <v>166.83364764267989</v>
      </c>
      <c r="G92" s="30">
        <v>222.00765740740738</v>
      </c>
      <c r="H92" s="33"/>
      <c r="I92" s="105">
        <f t="shared" si="6"/>
        <v>548.20000000000005</v>
      </c>
      <c r="J92" s="120">
        <f t="shared" si="7"/>
        <v>65.122218168551626</v>
      </c>
      <c r="K92" s="108">
        <f t="shared" si="8"/>
        <v>35.700000000000003</v>
      </c>
      <c r="L92" s="107">
        <f>+F92</f>
        <v>166.83364764267989</v>
      </c>
      <c r="M92" s="107">
        <f>+F92</f>
        <v>166.83364764267989</v>
      </c>
      <c r="N92" s="68">
        <f t="shared" si="9"/>
        <v>166.83364764267989</v>
      </c>
      <c r="O92" s="108">
        <f>+G92</f>
        <v>222.00765740740738</v>
      </c>
      <c r="P92" s="108">
        <f>+G92</f>
        <v>222.00765740740738</v>
      </c>
      <c r="Q92" s="68">
        <f t="shared" si="10"/>
        <v>222.00765740740738</v>
      </c>
      <c r="R92" s="33"/>
      <c r="S92" s="33"/>
      <c r="T92" s="95"/>
      <c r="U92" s="33"/>
      <c r="V92" s="33"/>
      <c r="W92" s="95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</row>
    <row r="93" spans="1:37" ht="13">
      <c r="A93" s="6">
        <v>42979</v>
      </c>
      <c r="B93" s="133">
        <v>537.9</v>
      </c>
      <c r="C93" s="134">
        <f t="shared" si="5"/>
        <v>65.439672801635993</v>
      </c>
      <c r="D93" s="133">
        <v>35.200000000000003</v>
      </c>
      <c r="E93" s="30">
        <v>0.23686206075461838</v>
      </c>
      <c r="F93" s="33">
        <v>171.35372212692968</v>
      </c>
      <c r="G93" s="30">
        <v>170.8985185185185</v>
      </c>
      <c r="H93" s="33"/>
      <c r="I93" s="105">
        <f t="shared" si="6"/>
        <v>537.9</v>
      </c>
      <c r="J93" s="111">
        <f t="shared" si="7"/>
        <v>65.439672801635993</v>
      </c>
      <c r="K93" s="108">
        <f t="shared" si="8"/>
        <v>35.200000000000003</v>
      </c>
      <c r="L93" s="107">
        <f t="shared" ref="L93:L103" si="11">+F93</f>
        <v>171.35372212692968</v>
      </c>
      <c r="M93" s="107">
        <f t="shared" ref="M93:M103" si="12">+F93</f>
        <v>171.35372212692968</v>
      </c>
      <c r="N93" s="68">
        <f t="shared" si="9"/>
        <v>171.35372212692968</v>
      </c>
      <c r="O93" s="108">
        <f>+G93</f>
        <v>170.8985185185185</v>
      </c>
      <c r="P93" s="108">
        <f>+G93</f>
        <v>170.8985185185185</v>
      </c>
      <c r="Q93" s="68">
        <f t="shared" si="10"/>
        <v>170.8985185185185</v>
      </c>
      <c r="R93" s="35"/>
      <c r="S93" s="35"/>
      <c r="T93" s="114"/>
      <c r="U93" s="35"/>
      <c r="V93" s="35"/>
      <c r="W93" s="114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</row>
    <row r="94" spans="1:37" ht="13">
      <c r="A94" s="6">
        <v>43070</v>
      </c>
      <c r="B94" s="133">
        <v>559</v>
      </c>
      <c r="C94" s="134">
        <f>IF(B94=" ","",D94/B94*1000)</f>
        <v>66.368515205724506</v>
      </c>
      <c r="D94" s="133">
        <v>37.1</v>
      </c>
      <c r="E94" s="30">
        <v>0.26618713693916651</v>
      </c>
      <c r="F94" s="33">
        <v>136.03245173745174</v>
      </c>
      <c r="G94" s="30">
        <v>166.03939814814817</v>
      </c>
      <c r="H94" s="33"/>
      <c r="I94" s="105">
        <f t="shared" si="6"/>
        <v>559</v>
      </c>
      <c r="J94" s="111">
        <f>+K94/I94*1000</f>
        <v>66.368515205724506</v>
      </c>
      <c r="K94" s="108">
        <f t="shared" si="8"/>
        <v>37.1</v>
      </c>
      <c r="L94" s="107">
        <f t="shared" si="11"/>
        <v>136.03245173745174</v>
      </c>
      <c r="M94" s="107">
        <f t="shared" si="12"/>
        <v>136.03245173745174</v>
      </c>
      <c r="N94" s="68">
        <f t="shared" si="9"/>
        <v>136.03245173745174</v>
      </c>
      <c r="O94" s="108">
        <f t="shared" ref="O94:O104" si="13">+G94</f>
        <v>166.03939814814817</v>
      </c>
      <c r="P94" s="108">
        <f t="shared" ref="P94:P104" si="14">+G94</f>
        <v>166.03939814814817</v>
      </c>
      <c r="Q94" s="68">
        <f t="shared" si="10"/>
        <v>166.03939814814817</v>
      </c>
      <c r="R94" s="99"/>
      <c r="S94" s="99"/>
      <c r="T94" s="101"/>
      <c r="U94" s="99"/>
      <c r="V94" s="99"/>
      <c r="W94" s="115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</row>
    <row r="95" spans="1:37" ht="13">
      <c r="A95" s="6">
        <v>43160</v>
      </c>
      <c r="B95" s="133">
        <v>546.4</v>
      </c>
      <c r="C95" s="134">
        <f t="shared" si="5"/>
        <v>70.278184480234259</v>
      </c>
      <c r="D95" s="133">
        <v>38.4</v>
      </c>
      <c r="E95" s="30">
        <v>0.31590755608611232</v>
      </c>
      <c r="F95" s="33">
        <v>136.72839712918659</v>
      </c>
      <c r="G95" s="30">
        <v>214.42777777777778</v>
      </c>
      <c r="H95" s="33"/>
      <c r="I95" s="105">
        <f t="shared" si="6"/>
        <v>546.4</v>
      </c>
      <c r="J95" s="120">
        <f t="shared" si="7"/>
        <v>70.278184480234259</v>
      </c>
      <c r="K95" s="108">
        <f t="shared" si="8"/>
        <v>38.4</v>
      </c>
      <c r="L95" s="107">
        <f t="shared" si="11"/>
        <v>136.72839712918659</v>
      </c>
      <c r="M95" s="107">
        <f t="shared" si="12"/>
        <v>136.72839712918659</v>
      </c>
      <c r="N95" s="120">
        <f t="shared" si="9"/>
        <v>136.72839712918659</v>
      </c>
      <c r="O95" s="108">
        <f t="shared" si="13"/>
        <v>214.42777777777778</v>
      </c>
      <c r="P95" s="108">
        <f t="shared" si="14"/>
        <v>214.42777777777778</v>
      </c>
      <c r="Q95" s="68">
        <f t="shared" si="10"/>
        <v>214.42777777777778</v>
      </c>
      <c r="R95" s="33"/>
      <c r="S95" s="33"/>
      <c r="T95" s="95"/>
      <c r="U95" s="33"/>
      <c r="V95" s="33"/>
      <c r="W95" s="95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</row>
    <row r="96" spans="1:37" ht="13">
      <c r="A96" s="6">
        <v>43252</v>
      </c>
      <c r="B96" s="133">
        <v>563.9</v>
      </c>
      <c r="C96" s="134">
        <f t="shared" si="5"/>
        <v>68.451853165454878</v>
      </c>
      <c r="D96" s="133">
        <v>38.6</v>
      </c>
      <c r="E96" s="30">
        <v>0.25483352499963657</v>
      </c>
      <c r="F96" s="33">
        <v>154.50761780104713</v>
      </c>
      <c r="G96" s="30">
        <v>194.68325925925924</v>
      </c>
      <c r="H96" s="33"/>
      <c r="I96" s="105">
        <f t="shared" si="6"/>
        <v>563.9</v>
      </c>
      <c r="J96" s="120">
        <f t="shared" si="7"/>
        <v>68.451853165454878</v>
      </c>
      <c r="K96" s="108">
        <f t="shared" si="8"/>
        <v>38.6</v>
      </c>
      <c r="L96" s="107">
        <f t="shared" si="11"/>
        <v>154.50761780104713</v>
      </c>
      <c r="M96" s="107">
        <f t="shared" si="12"/>
        <v>154.50761780104713</v>
      </c>
      <c r="N96" s="68">
        <f t="shared" si="9"/>
        <v>154.50761780104713</v>
      </c>
      <c r="O96" s="108">
        <f t="shared" si="13"/>
        <v>194.68325925925924</v>
      </c>
      <c r="P96" s="108">
        <f t="shared" si="14"/>
        <v>194.68325925925924</v>
      </c>
      <c r="Q96" s="68">
        <f t="shared" si="10"/>
        <v>194.68325925925924</v>
      </c>
      <c r="R96" s="33"/>
      <c r="S96" s="33"/>
      <c r="T96" s="95"/>
      <c r="U96" s="33"/>
      <c r="V96" s="33"/>
      <c r="W96" s="95"/>
      <c r="X96" s="33"/>
      <c r="Y96" s="35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</row>
    <row r="97" spans="1:37" ht="13">
      <c r="A97" s="6">
        <v>43344</v>
      </c>
      <c r="B97" s="133">
        <v>557.59999999999991</v>
      </c>
      <c r="C97" s="134">
        <f t="shared" si="5"/>
        <v>66.355810616929702</v>
      </c>
      <c r="D97" s="133">
        <v>37</v>
      </c>
      <c r="E97" s="30">
        <v>0.28318078082865022</v>
      </c>
      <c r="F97" s="33">
        <v>146.48659217877096</v>
      </c>
      <c r="G97" s="30">
        <v>144.64107407407408</v>
      </c>
      <c r="H97" s="33"/>
      <c r="I97" s="105">
        <f t="shared" si="6"/>
        <v>557.59999999999991</v>
      </c>
      <c r="J97" s="120">
        <f>+K97/I97*1000</f>
        <v>66.355810616929702</v>
      </c>
      <c r="K97" s="108">
        <f t="shared" si="8"/>
        <v>37</v>
      </c>
      <c r="L97" s="107">
        <f t="shared" si="11"/>
        <v>146.48659217877096</v>
      </c>
      <c r="M97" s="107">
        <f t="shared" si="12"/>
        <v>146.48659217877096</v>
      </c>
      <c r="N97" s="68">
        <f t="shared" si="9"/>
        <v>146.48659217877096</v>
      </c>
      <c r="O97" s="108">
        <f t="shared" si="13"/>
        <v>144.64107407407408</v>
      </c>
      <c r="P97" s="108">
        <f t="shared" si="14"/>
        <v>144.64107407407408</v>
      </c>
      <c r="Q97" s="68">
        <f t="shared" si="10"/>
        <v>144.64107407407408</v>
      </c>
      <c r="R97" s="35"/>
      <c r="S97" s="35"/>
      <c r="T97" s="114"/>
      <c r="U97" s="35"/>
      <c r="V97" s="35"/>
      <c r="W97" s="114"/>
      <c r="X97" s="33"/>
      <c r="Y97" s="35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</row>
    <row r="98" spans="1:37" ht="13">
      <c r="A98" s="6">
        <v>43435</v>
      </c>
      <c r="B98" s="133">
        <v>597</v>
      </c>
      <c r="C98" s="134">
        <f t="shared" si="5"/>
        <v>65.66164154103852</v>
      </c>
      <c r="D98" s="133">
        <v>39.200000000000003</v>
      </c>
      <c r="E98" s="30">
        <v>0.27058895586677001</v>
      </c>
      <c r="F98" s="33">
        <v>134.47719387755103</v>
      </c>
      <c r="G98" s="30">
        <v>156.08231481481482</v>
      </c>
      <c r="H98" s="33"/>
      <c r="I98" s="105">
        <f t="shared" si="6"/>
        <v>597</v>
      </c>
      <c r="J98" s="33">
        <f t="shared" si="7"/>
        <v>65.66164154103852</v>
      </c>
      <c r="K98" s="108">
        <f t="shared" si="8"/>
        <v>39.200000000000003</v>
      </c>
      <c r="L98" s="107">
        <f t="shared" si="11"/>
        <v>134.47719387755103</v>
      </c>
      <c r="M98" s="107">
        <f t="shared" si="12"/>
        <v>134.47719387755103</v>
      </c>
      <c r="N98" s="68">
        <f t="shared" si="9"/>
        <v>134.47719387755103</v>
      </c>
      <c r="O98" s="108">
        <f t="shared" si="13"/>
        <v>156.08231481481482</v>
      </c>
      <c r="P98" s="108">
        <f t="shared" si="14"/>
        <v>156.08231481481482</v>
      </c>
      <c r="Q98" s="68">
        <f t="shared" si="10"/>
        <v>156.08231481481482</v>
      </c>
      <c r="R98" s="99"/>
      <c r="S98" s="99"/>
      <c r="T98" s="101"/>
      <c r="U98" s="99"/>
      <c r="V98" s="99"/>
      <c r="W98" s="115"/>
      <c r="X98" s="33"/>
      <c r="Y98" s="35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</row>
    <row r="99" spans="1:37" ht="13">
      <c r="A99" s="6">
        <v>43525</v>
      </c>
      <c r="B99" s="133">
        <v>546.29999999999995</v>
      </c>
      <c r="C99" s="134">
        <f t="shared" si="5"/>
        <v>66.996155958264694</v>
      </c>
      <c r="D99" s="133">
        <v>36.6</v>
      </c>
      <c r="E99" s="30">
        <v>0.32906974879961648</v>
      </c>
      <c r="F99" s="33">
        <v>136.51522988505747</v>
      </c>
      <c r="G99" s="30">
        <v>187.94416666666666</v>
      </c>
      <c r="H99" s="33"/>
      <c r="I99" s="105">
        <f t="shared" si="6"/>
        <v>546.29999999999995</v>
      </c>
      <c r="J99" s="120">
        <f t="shared" ref="J99:J105" si="15">+K99/I99*1000</f>
        <v>66.996155958264694</v>
      </c>
      <c r="K99" s="108">
        <f t="shared" si="8"/>
        <v>36.6</v>
      </c>
      <c r="L99" s="107">
        <f t="shared" si="11"/>
        <v>136.51522988505747</v>
      </c>
      <c r="M99" s="107">
        <f t="shared" si="12"/>
        <v>136.51522988505747</v>
      </c>
      <c r="N99" s="68">
        <f t="shared" ref="N99:N114" si="16">IF(L99="","",(L99+M99)/2)</f>
        <v>136.51522988505747</v>
      </c>
      <c r="O99" s="108">
        <f t="shared" si="13"/>
        <v>187.94416666666666</v>
      </c>
      <c r="P99" s="108">
        <f t="shared" si="14"/>
        <v>187.94416666666666</v>
      </c>
      <c r="Q99" s="68">
        <f t="shared" ref="Q99:Q114" si="17">IF(O99="","",(O99+P99)/2)</f>
        <v>187.94416666666666</v>
      </c>
      <c r="R99" s="33"/>
      <c r="S99" s="33"/>
      <c r="T99" s="95"/>
      <c r="U99" s="33"/>
      <c r="V99" s="33"/>
      <c r="W99" s="95"/>
      <c r="X99" s="33"/>
      <c r="Y99" s="35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</row>
    <row r="100" spans="1:37" ht="13">
      <c r="A100" s="6">
        <v>43617</v>
      </c>
      <c r="B100" s="133">
        <v>621.1</v>
      </c>
      <c r="C100" s="134">
        <f t="shared" si="5"/>
        <v>64.562872323297384</v>
      </c>
      <c r="D100" s="133">
        <v>40.1</v>
      </c>
      <c r="E100" s="30">
        <v>0.2801314012173281</v>
      </c>
      <c r="F100" s="33">
        <v>155.58202365308804</v>
      </c>
      <c r="G100" s="30">
        <v>173.41245375550827</v>
      </c>
      <c r="H100" s="33"/>
      <c r="I100" s="105">
        <f t="shared" si="6"/>
        <v>621.1</v>
      </c>
      <c r="J100" s="120">
        <f t="shared" si="15"/>
        <v>64.562872323297384</v>
      </c>
      <c r="K100" s="108">
        <f t="shared" ref="K100:K105" si="18">+D100</f>
        <v>40.1</v>
      </c>
      <c r="L100" s="107">
        <f t="shared" si="11"/>
        <v>155.58202365308804</v>
      </c>
      <c r="M100" s="107">
        <f t="shared" si="12"/>
        <v>155.58202365308804</v>
      </c>
      <c r="N100" s="68">
        <f t="shared" si="16"/>
        <v>155.58202365308804</v>
      </c>
      <c r="O100" s="108">
        <f t="shared" si="13"/>
        <v>173.41245375550827</v>
      </c>
      <c r="P100" s="108">
        <f t="shared" si="14"/>
        <v>173.41245375550827</v>
      </c>
      <c r="Q100" s="68">
        <f t="shared" si="17"/>
        <v>173.41245375550827</v>
      </c>
      <c r="R100" s="33"/>
      <c r="S100" s="33"/>
      <c r="T100" s="95"/>
      <c r="U100" s="33"/>
      <c r="V100" s="33"/>
      <c r="W100" s="95"/>
      <c r="X100" s="33"/>
      <c r="Y100" s="35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</row>
    <row r="101" spans="1:37" ht="13">
      <c r="A101" s="6">
        <v>43709</v>
      </c>
      <c r="B101" s="133">
        <v>570.79999999999995</v>
      </c>
      <c r="C101" s="134">
        <f t="shared" si="5"/>
        <v>62.368605466012617</v>
      </c>
      <c r="D101" s="133">
        <v>35.6</v>
      </c>
      <c r="E101" s="30">
        <v>0.23492001223040032</v>
      </c>
      <c r="F101" s="33">
        <v>155.49932504440497</v>
      </c>
      <c r="G101" s="30">
        <v>165.25529336340631</v>
      </c>
      <c r="H101" s="33"/>
      <c r="I101" s="105">
        <f t="shared" si="6"/>
        <v>570.79999999999995</v>
      </c>
      <c r="J101" s="120">
        <f t="shared" si="15"/>
        <v>62.368605466012617</v>
      </c>
      <c r="K101" s="108">
        <f t="shared" si="18"/>
        <v>35.6</v>
      </c>
      <c r="L101" s="107">
        <f t="shared" si="11"/>
        <v>155.49932504440497</v>
      </c>
      <c r="M101" s="107">
        <f t="shared" si="12"/>
        <v>155.49932504440497</v>
      </c>
      <c r="N101" s="120">
        <f t="shared" si="16"/>
        <v>155.49932504440497</v>
      </c>
      <c r="O101" s="108">
        <f t="shared" si="13"/>
        <v>165.25529336340631</v>
      </c>
      <c r="P101" s="108">
        <f t="shared" si="14"/>
        <v>165.25529336340631</v>
      </c>
      <c r="Q101" s="120">
        <f t="shared" si="17"/>
        <v>165.25529336340631</v>
      </c>
      <c r="R101" s="35"/>
      <c r="S101" s="35"/>
      <c r="T101" s="114"/>
      <c r="U101" s="35"/>
      <c r="V101" s="35"/>
      <c r="W101" s="114"/>
      <c r="X101" s="33"/>
      <c r="Y101" s="35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</row>
    <row r="102" spans="1:37" ht="13">
      <c r="A102" s="6">
        <v>43800</v>
      </c>
      <c r="B102" s="133">
        <v>583.5</v>
      </c>
      <c r="C102" s="134">
        <f t="shared" si="5"/>
        <v>62.039417309340195</v>
      </c>
      <c r="D102" s="133">
        <v>36.200000000000003</v>
      </c>
      <c r="E102" s="30">
        <v>0.29267652940122391</v>
      </c>
      <c r="F102" s="33">
        <v>151.21958633093524</v>
      </c>
      <c r="G102" s="30">
        <v>182.53252522974836</v>
      </c>
      <c r="H102" s="33"/>
      <c r="I102" s="105">
        <f t="shared" si="6"/>
        <v>583.5</v>
      </c>
      <c r="J102" s="120">
        <f t="shared" si="15"/>
        <v>62.039417309340195</v>
      </c>
      <c r="K102" s="108">
        <f t="shared" si="18"/>
        <v>36.200000000000003</v>
      </c>
      <c r="L102" s="107">
        <f t="shared" si="11"/>
        <v>151.21958633093524</v>
      </c>
      <c r="M102" s="107">
        <f t="shared" si="12"/>
        <v>151.21958633093524</v>
      </c>
      <c r="N102" s="120">
        <f t="shared" si="16"/>
        <v>151.21958633093524</v>
      </c>
      <c r="O102" s="108">
        <f t="shared" si="13"/>
        <v>182.53252522974836</v>
      </c>
      <c r="P102" s="108">
        <f t="shared" si="14"/>
        <v>182.53252522974836</v>
      </c>
      <c r="Q102" s="120">
        <f t="shared" si="17"/>
        <v>182.53252522974836</v>
      </c>
      <c r="R102" s="35"/>
      <c r="S102" s="35"/>
      <c r="T102" s="114"/>
      <c r="U102" s="35"/>
      <c r="V102" s="35"/>
      <c r="W102" s="114"/>
      <c r="X102" s="33"/>
      <c r="Y102" s="35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</row>
    <row r="103" spans="1:37" ht="13">
      <c r="A103" s="6">
        <v>43891</v>
      </c>
      <c r="B103" s="133">
        <v>534.79999999999995</v>
      </c>
      <c r="C103" s="134">
        <f t="shared" ref="C103:C108" si="19">IF(B103=" ","",D103/B103*1000)</f>
        <v>65.258040388930453</v>
      </c>
      <c r="D103" s="133">
        <v>34.900000000000006</v>
      </c>
      <c r="E103" s="30">
        <v>0.36106304595537259</v>
      </c>
      <c r="F103" s="33">
        <v>159.6339469808542</v>
      </c>
      <c r="G103" s="30">
        <v>214.47314001012731</v>
      </c>
      <c r="H103" s="33"/>
      <c r="I103" s="105">
        <f t="shared" si="6"/>
        <v>534.79999999999995</v>
      </c>
      <c r="J103" s="122">
        <f t="shared" si="15"/>
        <v>65.258040388930453</v>
      </c>
      <c r="K103" s="108">
        <f t="shared" si="18"/>
        <v>34.900000000000006</v>
      </c>
      <c r="L103" s="107">
        <f t="shared" si="11"/>
        <v>159.6339469808542</v>
      </c>
      <c r="M103" s="107">
        <f t="shared" si="12"/>
        <v>159.6339469808542</v>
      </c>
      <c r="N103" s="122">
        <f t="shared" si="16"/>
        <v>159.6339469808542</v>
      </c>
      <c r="O103" s="108">
        <f t="shared" si="13"/>
        <v>214.47314001012731</v>
      </c>
      <c r="P103" s="108">
        <f t="shared" si="14"/>
        <v>214.47314001012731</v>
      </c>
      <c r="Q103" s="122">
        <f t="shared" si="17"/>
        <v>214.47314001012731</v>
      </c>
      <c r="R103" s="35"/>
      <c r="S103" s="35"/>
      <c r="T103" s="114"/>
      <c r="U103" s="35"/>
      <c r="V103" s="35"/>
      <c r="W103" s="114"/>
      <c r="X103" s="33"/>
      <c r="Y103" s="35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</row>
    <row r="104" spans="1:37" ht="13">
      <c r="A104" s="6">
        <v>43983</v>
      </c>
      <c r="B104" s="133">
        <v>569.79999999999995</v>
      </c>
      <c r="C104" s="134">
        <f t="shared" si="19"/>
        <v>63.531063531063538</v>
      </c>
      <c r="D104" s="133">
        <v>36.200000000000003</v>
      </c>
      <c r="E104" s="30">
        <v>0.25590113975538331</v>
      </c>
      <c r="F104" s="124">
        <v>139.68</v>
      </c>
      <c r="G104" s="30">
        <v>169.20735341531261</v>
      </c>
      <c r="H104" s="33"/>
      <c r="I104" s="105">
        <f t="shared" ref="I104:I109" si="20">+B104</f>
        <v>569.79999999999995</v>
      </c>
      <c r="J104" s="122">
        <f t="shared" si="15"/>
        <v>63.531063531063538</v>
      </c>
      <c r="K104" s="108">
        <f t="shared" si="18"/>
        <v>36.200000000000003</v>
      </c>
      <c r="L104" s="107">
        <f t="shared" ref="L104:L109" si="21">+F104</f>
        <v>139.68</v>
      </c>
      <c r="M104" s="107">
        <f t="shared" ref="M104:M109" si="22">+F104</f>
        <v>139.68</v>
      </c>
      <c r="N104" s="122">
        <f>IF(L104="","",(L104+M104)/2)</f>
        <v>139.68</v>
      </c>
      <c r="O104" s="108">
        <f t="shared" si="13"/>
        <v>169.20735341531261</v>
      </c>
      <c r="P104" s="108">
        <f t="shared" si="14"/>
        <v>169.20735341531261</v>
      </c>
      <c r="Q104" s="122">
        <f>IF(O104="","",(O104+P104)/2)</f>
        <v>169.20735341531261</v>
      </c>
      <c r="R104" s="35"/>
      <c r="S104" s="35"/>
      <c r="T104" s="114"/>
      <c r="U104" s="35"/>
      <c r="V104" s="35"/>
      <c r="W104" s="114"/>
      <c r="X104" s="33"/>
      <c r="Y104" s="35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</row>
    <row r="105" spans="1:37" ht="13">
      <c r="A105" s="6">
        <v>44075</v>
      </c>
      <c r="B105" s="133">
        <v>559.20000000000005</v>
      </c>
      <c r="C105" s="134">
        <f t="shared" si="19"/>
        <v>60.801144492131613</v>
      </c>
      <c r="D105" s="133">
        <v>34</v>
      </c>
      <c r="E105" s="30">
        <v>0.30176090862473282</v>
      </c>
      <c r="F105" s="124">
        <v>135.82</v>
      </c>
      <c r="G105" s="30">
        <v>168.44015853316694</v>
      </c>
      <c r="H105" s="33"/>
      <c r="I105" s="105">
        <f t="shared" si="20"/>
        <v>559.20000000000005</v>
      </c>
      <c r="J105" s="122">
        <f t="shared" si="15"/>
        <v>60.801144492131613</v>
      </c>
      <c r="K105" s="108">
        <f t="shared" si="18"/>
        <v>34</v>
      </c>
      <c r="L105" s="107">
        <f t="shared" si="21"/>
        <v>135.82</v>
      </c>
      <c r="M105" s="107">
        <f t="shared" si="22"/>
        <v>135.82</v>
      </c>
      <c r="N105" s="122">
        <f t="shared" si="16"/>
        <v>135.82</v>
      </c>
      <c r="O105" s="108">
        <f t="shared" ref="O105:O110" si="23">+G105</f>
        <v>168.44015853316694</v>
      </c>
      <c r="P105" s="108">
        <f t="shared" ref="P105:P110" si="24">+G105</f>
        <v>168.44015853316694</v>
      </c>
      <c r="Q105" s="122">
        <f t="shared" si="17"/>
        <v>168.44015853316694</v>
      </c>
      <c r="R105" s="35"/>
      <c r="S105" s="35"/>
      <c r="T105" s="114"/>
      <c r="U105" s="35"/>
      <c r="V105" s="35"/>
      <c r="W105" s="114"/>
      <c r="X105" s="33"/>
      <c r="Y105" s="35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</row>
    <row r="106" spans="1:37" ht="13">
      <c r="A106" s="6">
        <v>44166</v>
      </c>
      <c r="B106" s="133">
        <v>561.6</v>
      </c>
      <c r="C106" s="134">
        <f t="shared" si="19"/>
        <v>59.294871794871788</v>
      </c>
      <c r="D106" s="133">
        <v>33.299999999999997</v>
      </c>
      <c r="E106" s="30">
        <v>0.29312501302285737</v>
      </c>
      <c r="F106" s="33">
        <v>165.01445497630331</v>
      </c>
      <c r="G106" s="30">
        <v>214.87355008537384</v>
      </c>
      <c r="H106" s="33"/>
      <c r="I106" s="105">
        <f t="shared" si="20"/>
        <v>561.6</v>
      </c>
      <c r="J106" s="122">
        <f t="shared" ref="J106:J112" si="25">+K106/I106*1000</f>
        <v>59.294871794871788</v>
      </c>
      <c r="K106" s="108">
        <f t="shared" ref="K106:K112" si="26">+D106</f>
        <v>33.299999999999997</v>
      </c>
      <c r="L106" s="107">
        <f t="shared" si="21"/>
        <v>165.01445497630331</v>
      </c>
      <c r="M106" s="107">
        <f t="shared" si="22"/>
        <v>165.01445497630331</v>
      </c>
      <c r="N106" s="122">
        <f t="shared" si="16"/>
        <v>165.01445497630331</v>
      </c>
      <c r="O106" s="108">
        <f t="shared" si="23"/>
        <v>214.87355008537384</v>
      </c>
      <c r="P106" s="108">
        <f t="shared" si="24"/>
        <v>214.87355008537384</v>
      </c>
      <c r="Q106" s="122">
        <f t="shared" si="17"/>
        <v>214.87355008537384</v>
      </c>
      <c r="R106" s="35"/>
      <c r="S106" s="35"/>
      <c r="T106" s="114"/>
      <c r="U106" s="35"/>
      <c r="V106" s="35"/>
      <c r="W106" s="114"/>
      <c r="X106" s="33"/>
      <c r="Y106" s="35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</row>
    <row r="107" spans="1:37" ht="13">
      <c r="A107" s="6">
        <v>44256</v>
      </c>
      <c r="B107" s="133">
        <v>540.99998474121094</v>
      </c>
      <c r="C107" s="134">
        <f t="shared" si="19"/>
        <v>65.249540085700247</v>
      </c>
      <c r="D107" s="133">
        <v>35.300000190734863</v>
      </c>
      <c r="E107" s="30">
        <v>0.27933093825257521</v>
      </c>
      <c r="F107" s="33">
        <v>165.08566473988438</v>
      </c>
      <c r="G107" s="30">
        <v>276.453428056505</v>
      </c>
      <c r="H107" s="33"/>
      <c r="I107" s="105">
        <f t="shared" si="20"/>
        <v>540.99998474121094</v>
      </c>
      <c r="J107" s="122">
        <f t="shared" si="25"/>
        <v>65.249540085700247</v>
      </c>
      <c r="K107" s="108">
        <f t="shared" si="26"/>
        <v>35.300000190734863</v>
      </c>
      <c r="L107" s="107">
        <f t="shared" si="21"/>
        <v>165.08566473988438</v>
      </c>
      <c r="M107" s="107">
        <f t="shared" si="22"/>
        <v>165.08566473988438</v>
      </c>
      <c r="N107" s="33">
        <f t="shared" si="16"/>
        <v>165.08566473988438</v>
      </c>
      <c r="O107" s="108">
        <f t="shared" si="23"/>
        <v>276.453428056505</v>
      </c>
      <c r="P107" s="108">
        <f t="shared" si="24"/>
        <v>276.453428056505</v>
      </c>
      <c r="Q107" s="122">
        <f t="shared" si="17"/>
        <v>276.453428056505</v>
      </c>
      <c r="R107" s="35"/>
      <c r="S107" s="35"/>
      <c r="T107" s="114"/>
      <c r="U107" s="35"/>
      <c r="V107" s="35"/>
      <c r="W107" s="114"/>
      <c r="X107" s="33"/>
      <c r="Y107" s="35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</row>
    <row r="108" spans="1:37" ht="13">
      <c r="A108" s="6">
        <v>44348</v>
      </c>
      <c r="B108" s="133">
        <v>595.69999694824219</v>
      </c>
      <c r="C108" s="134">
        <f t="shared" si="19"/>
        <v>60.433104220962228</v>
      </c>
      <c r="D108" s="133">
        <v>36</v>
      </c>
      <c r="E108" s="30">
        <v>0.35664404048761839</v>
      </c>
      <c r="F108" s="33">
        <v>212.9691238670695</v>
      </c>
      <c r="G108" s="30">
        <v>261.90817204699101</v>
      </c>
      <c r="H108" s="33"/>
      <c r="I108" s="105">
        <f t="shared" si="20"/>
        <v>595.69999694824219</v>
      </c>
      <c r="J108" s="122">
        <f t="shared" si="25"/>
        <v>60.433104220962228</v>
      </c>
      <c r="K108" s="108">
        <f t="shared" si="26"/>
        <v>36</v>
      </c>
      <c r="L108" s="107">
        <f t="shared" si="21"/>
        <v>212.9691238670695</v>
      </c>
      <c r="M108" s="107">
        <f t="shared" si="22"/>
        <v>212.9691238670695</v>
      </c>
      <c r="N108" s="33">
        <f t="shared" si="16"/>
        <v>212.9691238670695</v>
      </c>
      <c r="O108" s="108">
        <f t="shared" si="23"/>
        <v>261.90817204699101</v>
      </c>
      <c r="P108" s="108">
        <f t="shared" si="24"/>
        <v>261.90817204699101</v>
      </c>
      <c r="Q108" s="122">
        <f t="shared" si="17"/>
        <v>261.90817204699101</v>
      </c>
      <c r="R108" s="35"/>
      <c r="S108" s="35"/>
      <c r="T108" s="114"/>
      <c r="U108" s="35"/>
      <c r="V108" s="35"/>
      <c r="W108" s="114"/>
      <c r="X108" s="33"/>
      <c r="Y108" s="35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</row>
    <row r="109" spans="1:37" ht="13">
      <c r="A109" s="6">
        <v>44440</v>
      </c>
      <c r="B109" s="133">
        <v>552.09999084472656</v>
      </c>
      <c r="C109" s="134">
        <f t="shared" ref="C109:C115" si="27">IF(B109=" ","",D109/B109*1000)</f>
        <v>57.598262485170629</v>
      </c>
      <c r="D109" s="133">
        <v>31.800000190734863</v>
      </c>
      <c r="E109" s="30">
        <v>0.34944349177316725</v>
      </c>
      <c r="F109" s="33">
        <v>257.46300505050505</v>
      </c>
      <c r="G109" s="30">
        <v>258.16857484888146</v>
      </c>
      <c r="H109" s="33"/>
      <c r="I109" s="105">
        <f t="shared" si="20"/>
        <v>552.09999084472656</v>
      </c>
      <c r="J109" s="122">
        <f t="shared" si="25"/>
        <v>57.598262485170629</v>
      </c>
      <c r="K109" s="108">
        <f t="shared" si="26"/>
        <v>31.800000190734863</v>
      </c>
      <c r="L109" s="107">
        <f t="shared" si="21"/>
        <v>257.46300505050505</v>
      </c>
      <c r="M109" s="107">
        <f t="shared" si="22"/>
        <v>257.46300505050505</v>
      </c>
      <c r="N109" s="33">
        <f>IF(L109="","",(L109+M109)/2)</f>
        <v>257.46300505050505</v>
      </c>
      <c r="O109" s="108">
        <f t="shared" si="23"/>
        <v>258.16857484888146</v>
      </c>
      <c r="P109" s="108">
        <f t="shared" si="24"/>
        <v>258.16857484888146</v>
      </c>
      <c r="Q109" s="122">
        <f>IF(O109="","",(O109+P109)/2)</f>
        <v>258.16857484888146</v>
      </c>
      <c r="R109" s="35">
        <f>IF(L110="","",(L107+L108+L109+L110)/4)</f>
        <v>217.25478470878096</v>
      </c>
      <c r="S109" s="35">
        <f>IF(M110="","",(M107+M108+M109+M110)/4)</f>
        <v>217.25478470878096</v>
      </c>
      <c r="T109" s="123">
        <f>AVERAGE(R109:S109)</f>
        <v>217.25478470878096</v>
      </c>
      <c r="U109" s="35">
        <f>IF(O110="","",(O107+O108+O109+O110)/4)</f>
        <v>271.2632441026193</v>
      </c>
      <c r="V109" s="35">
        <f>IF(P110="","",(P107+P108+P109+P110)/4)</f>
        <v>271.2632441026193</v>
      </c>
      <c r="W109" s="123">
        <f>AVERAGE(U109:V109)</f>
        <v>271.2632441026193</v>
      </c>
      <c r="X109" s="33"/>
      <c r="Y109" s="35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</row>
    <row r="110" spans="1:37" ht="13">
      <c r="A110" s="6">
        <v>44531</v>
      </c>
      <c r="B110" s="133">
        <v>574.60000610351563</v>
      </c>
      <c r="C110" s="134">
        <f t="shared" si="27"/>
        <v>61.260005978704719</v>
      </c>
      <c r="D110" s="133">
        <v>35.199999809265137</v>
      </c>
      <c r="E110" s="30">
        <v>0.37821125159851338</v>
      </c>
      <c r="F110" s="33">
        <v>233.50134517766497</v>
      </c>
      <c r="G110" s="30">
        <v>288.52280145809976</v>
      </c>
      <c r="H110" s="33"/>
      <c r="I110" s="105">
        <f t="shared" ref="I110:I115" si="28">+B110</f>
        <v>574.60000610351563</v>
      </c>
      <c r="J110" s="122">
        <f t="shared" si="25"/>
        <v>61.260005978704719</v>
      </c>
      <c r="K110" s="108">
        <f t="shared" si="26"/>
        <v>35.199999809265137</v>
      </c>
      <c r="L110" s="107">
        <f t="shared" ref="L110:L116" si="29">+F110</f>
        <v>233.50134517766497</v>
      </c>
      <c r="M110" s="107">
        <f t="shared" ref="M110:M116" si="30">+F110</f>
        <v>233.50134517766497</v>
      </c>
      <c r="N110" s="33">
        <f t="shared" si="16"/>
        <v>233.50134517766497</v>
      </c>
      <c r="O110" s="108">
        <f t="shared" si="23"/>
        <v>288.52280145809976</v>
      </c>
      <c r="P110" s="108">
        <f t="shared" si="24"/>
        <v>288.52280145809976</v>
      </c>
      <c r="Q110" s="122">
        <f t="shared" si="17"/>
        <v>288.52280145809976</v>
      </c>
      <c r="R110" s="99">
        <v>217.25478470878096</v>
      </c>
      <c r="S110" s="99">
        <v>217.25478470878096</v>
      </c>
      <c r="T110" s="115">
        <f>AVERAGE(R110:S110)</f>
        <v>217.25478470878096</v>
      </c>
      <c r="U110" s="99">
        <v>271.2632441026193</v>
      </c>
      <c r="V110" s="99">
        <v>271.2632441026193</v>
      </c>
      <c r="W110" s="115">
        <f>AVERAGE(U110:V110)</f>
        <v>271.2632441026193</v>
      </c>
      <c r="X110" s="35"/>
      <c r="Y110" s="35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</row>
    <row r="111" spans="1:37" ht="13">
      <c r="A111" s="6">
        <v>44621</v>
      </c>
      <c r="B111" s="133">
        <v>486.20001220703125</v>
      </c>
      <c r="C111" s="134">
        <f t="shared" si="27"/>
        <v>64.788149435324385</v>
      </c>
      <c r="D111" s="133">
        <v>31.499999046325684</v>
      </c>
      <c r="E111" s="30">
        <v>0.31553902437915771</v>
      </c>
      <c r="F111" s="33">
        <v>224.16809384164222</v>
      </c>
      <c r="G111" s="30">
        <v>322.02645434626828</v>
      </c>
      <c r="H111" s="33"/>
      <c r="I111" s="105">
        <f t="shared" si="28"/>
        <v>486.20001220703125</v>
      </c>
      <c r="J111" s="122">
        <f t="shared" si="25"/>
        <v>64.788149435324385</v>
      </c>
      <c r="K111" s="108">
        <f t="shared" si="26"/>
        <v>31.499999046325684</v>
      </c>
      <c r="L111" s="107">
        <f t="shared" si="29"/>
        <v>224.16809384164222</v>
      </c>
      <c r="M111" s="107">
        <f t="shared" si="30"/>
        <v>224.16809384164222</v>
      </c>
      <c r="N111" s="33">
        <f t="shared" si="16"/>
        <v>224.16809384164222</v>
      </c>
      <c r="O111" s="108">
        <f t="shared" ref="O111:O116" si="31">+G111</f>
        <v>322.02645434626828</v>
      </c>
      <c r="P111" s="108">
        <f t="shared" ref="P111:P116" si="32">+G111</f>
        <v>322.02645434626828</v>
      </c>
      <c r="Q111" s="122">
        <f t="shared" si="17"/>
        <v>322.02645434626828</v>
      </c>
      <c r="R111" s="33"/>
      <c r="S111" s="33"/>
      <c r="T111" s="127"/>
      <c r="U111" s="33"/>
      <c r="V111" s="33"/>
      <c r="W111" s="126"/>
      <c r="X111" s="35"/>
      <c r="Y111" s="35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</row>
    <row r="112" spans="1:37" ht="13">
      <c r="A112" s="6">
        <v>44713</v>
      </c>
      <c r="B112" s="133">
        <v>537.69999694824219</v>
      </c>
      <c r="C112" s="134">
        <f t="shared" si="27"/>
        <v>64.348150600417895</v>
      </c>
      <c r="D112" s="133">
        <v>34.600000381469727</v>
      </c>
      <c r="E112" s="30">
        <v>0.32916632867090384</v>
      </c>
      <c r="F112" s="33">
        <v>211.48659707724426</v>
      </c>
      <c r="G112" s="30">
        <v>256.9919537862142</v>
      </c>
      <c r="H112" s="33"/>
      <c r="I112" s="105">
        <f t="shared" si="28"/>
        <v>537.69999694824219</v>
      </c>
      <c r="J112" s="122">
        <f t="shared" si="25"/>
        <v>64.348150600417895</v>
      </c>
      <c r="K112" s="108">
        <f t="shared" si="26"/>
        <v>34.600000381469727</v>
      </c>
      <c r="L112" s="107">
        <f t="shared" si="29"/>
        <v>211.48659707724426</v>
      </c>
      <c r="M112" s="107">
        <f t="shared" si="30"/>
        <v>211.48659707724426</v>
      </c>
      <c r="N112" s="33">
        <f t="shared" si="16"/>
        <v>211.48659707724426</v>
      </c>
      <c r="O112" s="108">
        <f t="shared" si="31"/>
        <v>256.9919537862142</v>
      </c>
      <c r="P112" s="108">
        <f t="shared" si="32"/>
        <v>256.9919537862142</v>
      </c>
      <c r="Q112" s="122">
        <f t="shared" si="17"/>
        <v>256.9919537862142</v>
      </c>
      <c r="R112" s="33"/>
      <c r="S112" s="33"/>
      <c r="T112" s="123"/>
      <c r="U112" s="33"/>
      <c r="V112" s="33"/>
      <c r="W112" s="122"/>
      <c r="X112" s="35"/>
      <c r="Y112" s="35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</row>
    <row r="113" spans="1:37" ht="13">
      <c r="A113" s="6">
        <v>44805</v>
      </c>
      <c r="B113" s="133">
        <v>518.09999084472656</v>
      </c>
      <c r="C113" s="134">
        <f t="shared" si="27"/>
        <v>63.501254969893118</v>
      </c>
      <c r="D113" s="133">
        <v>32.899999618530273</v>
      </c>
      <c r="E113" s="30">
        <v>0.31308263592082003</v>
      </c>
      <c r="F113" s="33">
        <v>134.93893700787402</v>
      </c>
      <c r="G113" s="30">
        <v>161.46129067974326</v>
      </c>
      <c r="H113" s="33"/>
      <c r="I113" s="105">
        <f t="shared" si="28"/>
        <v>518.09999084472656</v>
      </c>
      <c r="J113" s="122">
        <f t="shared" ref="J113" si="33">+K113/I113*1000</f>
        <v>63.501254969893118</v>
      </c>
      <c r="K113" s="108">
        <f>+D113</f>
        <v>32.899999618530273</v>
      </c>
      <c r="L113" s="107">
        <f t="shared" si="29"/>
        <v>134.93893700787402</v>
      </c>
      <c r="M113" s="107">
        <f t="shared" si="30"/>
        <v>134.93893700787402</v>
      </c>
      <c r="N113" s="33">
        <f>IF(L113="","",(L113+M113)/2)</f>
        <v>134.93893700787402</v>
      </c>
      <c r="O113" s="108">
        <f t="shared" si="31"/>
        <v>161.46129067974326</v>
      </c>
      <c r="P113" s="108">
        <f t="shared" si="32"/>
        <v>161.46129067974326</v>
      </c>
      <c r="Q113" s="122">
        <f>IF(O113="","",(O113+P113)/2)</f>
        <v>161.46129067974326</v>
      </c>
      <c r="R113" s="35">
        <f>IF(L114="","",(L111+L112+L113+L114)/4)</f>
        <v>173.7249884513387</v>
      </c>
      <c r="S113" s="35">
        <f>IF(M114="","",(M111+M112+M113+M114)/4)</f>
        <v>173.7249884513387</v>
      </c>
      <c r="T113" s="123">
        <f>AVERAGE(R113:S113)</f>
        <v>173.7249884513387</v>
      </c>
      <c r="U113" s="35">
        <f>IF(O114="","",(O111+O112+O113+O114)/4)</f>
        <v>232.98325449036963</v>
      </c>
      <c r="V113" s="35">
        <f>IF(P114="","",(P111+P112+P113+P114)/4)</f>
        <v>232.98325449036963</v>
      </c>
      <c r="W113" s="123">
        <f>AVERAGE(U113:V113)</f>
        <v>232.98325449036963</v>
      </c>
      <c r="X113" s="35"/>
      <c r="Y113" s="35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</row>
    <row r="114" spans="1:37" ht="13">
      <c r="A114" s="6">
        <v>44896</v>
      </c>
      <c r="B114" s="133">
        <v>529.60000610351563</v>
      </c>
      <c r="C114" s="134">
        <f t="shared" si="27"/>
        <v>61.555891249551323</v>
      </c>
      <c r="D114" s="133">
        <v>32.600000381469727</v>
      </c>
      <c r="E114" s="30">
        <v>0.33571108321925958</v>
      </c>
      <c r="F114" s="33">
        <v>124.30632587859425</v>
      </c>
      <c r="G114" s="30">
        <v>191.45331914925282</v>
      </c>
      <c r="H114" s="33"/>
      <c r="I114" s="105">
        <f t="shared" si="28"/>
        <v>529.60000610351563</v>
      </c>
      <c r="J114" s="122">
        <f>+K114/I114*1000</f>
        <v>61.555891249551323</v>
      </c>
      <c r="K114" s="108">
        <f>+D114</f>
        <v>32.600000381469727</v>
      </c>
      <c r="L114" s="107">
        <f t="shared" si="29"/>
        <v>124.30632587859425</v>
      </c>
      <c r="M114" s="107">
        <f t="shared" si="30"/>
        <v>124.30632587859425</v>
      </c>
      <c r="N114" s="33">
        <f t="shared" si="16"/>
        <v>124.30632587859425</v>
      </c>
      <c r="O114" s="108">
        <f t="shared" si="31"/>
        <v>191.45331914925282</v>
      </c>
      <c r="P114" s="108">
        <f t="shared" si="32"/>
        <v>191.45331914925282</v>
      </c>
      <c r="Q114" s="122">
        <f t="shared" si="17"/>
        <v>191.45331914925282</v>
      </c>
      <c r="R114" s="99">
        <v>173.7249884513387</v>
      </c>
      <c r="S114" s="99">
        <v>173.7249884513387</v>
      </c>
      <c r="T114" s="115">
        <f>AVERAGE(R114:S114)</f>
        <v>173.7249884513387</v>
      </c>
      <c r="U114" s="99">
        <v>233.84772966997122</v>
      </c>
      <c r="V114" s="99">
        <v>233.84772966997122</v>
      </c>
      <c r="W114" s="115">
        <f>AVERAGE(U114:V114)</f>
        <v>233.84772966997122</v>
      </c>
      <c r="X114" s="35"/>
      <c r="Y114" s="35"/>
      <c r="Z114" s="35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7" ht="13">
      <c r="A115" s="6">
        <v>44986</v>
      </c>
      <c r="B115" s="133">
        <v>527</v>
      </c>
      <c r="C115" s="134">
        <f t="shared" si="27"/>
        <v>63.377608384307919</v>
      </c>
      <c r="D115" s="133">
        <v>33.399999618530273</v>
      </c>
      <c r="E115" s="30">
        <v>0.29947861388406838</v>
      </c>
      <c r="F115" s="33">
        <v>134.25328253581225</v>
      </c>
      <c r="G115" s="30">
        <v>177.5</v>
      </c>
      <c r="H115" s="33"/>
      <c r="I115" s="105">
        <f t="shared" si="28"/>
        <v>527</v>
      </c>
      <c r="J115" s="122">
        <f>+K115/I115*1000</f>
        <v>63.377608384307919</v>
      </c>
      <c r="K115" s="108">
        <f>+D115</f>
        <v>33.399999618530273</v>
      </c>
      <c r="L115" s="107">
        <f t="shared" si="29"/>
        <v>134.25328253581225</v>
      </c>
      <c r="M115" s="107">
        <f t="shared" si="30"/>
        <v>134.25328253581225</v>
      </c>
      <c r="N115" s="33">
        <f t="shared" ref="N115:N116" si="34">IF(L115="","",(L115+M115)/2)</f>
        <v>134.25328253581225</v>
      </c>
      <c r="O115" s="108">
        <f t="shared" si="31"/>
        <v>177.5</v>
      </c>
      <c r="P115" s="108">
        <f t="shared" si="32"/>
        <v>177.5</v>
      </c>
      <c r="Q115" s="122">
        <f t="shared" ref="Q115:Q130" si="35">IF(O115="","",(O115+P115)/2)</f>
        <v>177.5</v>
      </c>
      <c r="R115" s="33"/>
      <c r="S115" s="127"/>
      <c r="U115" s="33"/>
      <c r="V115" s="33"/>
      <c r="W115" s="126"/>
      <c r="X115" s="35"/>
      <c r="Y115" s="35"/>
      <c r="Z115" s="35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</row>
    <row r="116" spans="1:37" ht="13">
      <c r="A116" s="6">
        <v>45078</v>
      </c>
      <c r="B116" s="133">
        <v>552.80000305175781</v>
      </c>
      <c r="C116" s="134">
        <f t="shared" ref="C116:C121" si="36">IF(B116=" ","",D116/B116*1000)</f>
        <v>60.600578536652876</v>
      </c>
      <c r="D116" s="133">
        <v>33.5</v>
      </c>
      <c r="E116" s="30">
        <v>0.25629314785429513</v>
      </c>
      <c r="F116" s="33">
        <v>161.11347670250896</v>
      </c>
      <c r="G116" s="30">
        <v>188.87597206492481</v>
      </c>
      <c r="H116" s="33"/>
      <c r="I116" s="105">
        <f t="shared" ref="I116:I119" si="37">+B116</f>
        <v>552.80000305175781</v>
      </c>
      <c r="J116" s="122">
        <f t="shared" ref="J116:J119" si="38">+K116/I116*1000</f>
        <v>60.600578536652876</v>
      </c>
      <c r="K116" s="108">
        <f t="shared" ref="K116:K119" si="39">+D116</f>
        <v>33.5</v>
      </c>
      <c r="L116" s="107">
        <f t="shared" si="29"/>
        <v>161.11347670250896</v>
      </c>
      <c r="M116" s="107">
        <f t="shared" si="30"/>
        <v>161.11347670250896</v>
      </c>
      <c r="N116" s="33">
        <f t="shared" si="34"/>
        <v>161.11347670250896</v>
      </c>
      <c r="O116" s="108">
        <f t="shared" si="31"/>
        <v>188.87597206492481</v>
      </c>
      <c r="P116" s="108">
        <f t="shared" si="32"/>
        <v>188.87597206492481</v>
      </c>
      <c r="Q116" s="122">
        <f t="shared" si="35"/>
        <v>188.87597206492481</v>
      </c>
      <c r="R116" s="33"/>
      <c r="S116" s="33"/>
      <c r="T116" s="123"/>
      <c r="U116" s="33"/>
      <c r="V116" s="33"/>
      <c r="W116" s="122"/>
      <c r="X116" s="35"/>
      <c r="Y116" s="35"/>
      <c r="Z116" s="35"/>
      <c r="AA116" s="113"/>
      <c r="AB116" s="113"/>
      <c r="AC116" s="113"/>
      <c r="AD116" s="113"/>
      <c r="AE116" s="113"/>
      <c r="AF116" s="33"/>
      <c r="AG116" s="33"/>
      <c r="AH116" s="33"/>
      <c r="AI116" s="33"/>
      <c r="AJ116" s="33"/>
      <c r="AK116" s="33"/>
    </row>
    <row r="117" spans="1:37" ht="13">
      <c r="A117" s="6">
        <v>45170</v>
      </c>
      <c r="B117" s="133">
        <v>519.39999389648438</v>
      </c>
      <c r="C117" s="134">
        <f t="shared" si="36"/>
        <v>58.336543216774864</v>
      </c>
      <c r="D117" s="133">
        <v>30.300000190734863</v>
      </c>
      <c r="E117" s="30">
        <v>0.26323902825893203</v>
      </c>
      <c r="F117" s="33">
        <v>194.59267558528427</v>
      </c>
      <c r="G117" s="30">
        <v>186.66990686345983</v>
      </c>
      <c r="H117" s="33"/>
      <c r="I117" s="105">
        <f t="shared" si="37"/>
        <v>519.39999389648438</v>
      </c>
      <c r="J117" s="122">
        <f t="shared" si="38"/>
        <v>58.336543216774864</v>
      </c>
      <c r="K117" s="108">
        <f t="shared" si="39"/>
        <v>30.300000190734863</v>
      </c>
      <c r="L117" s="107">
        <f t="shared" ref="L117:L122" si="40">+F117</f>
        <v>194.59267558528427</v>
      </c>
      <c r="M117" s="107">
        <f t="shared" ref="M117:M122" si="41">+F117</f>
        <v>194.59267558528427</v>
      </c>
      <c r="N117" s="33">
        <f t="shared" ref="N117:N122" si="42">IF(L117="","",(L117+M117)/2)</f>
        <v>194.59267558528427</v>
      </c>
      <c r="O117" s="108">
        <f t="shared" ref="O117:O122" si="43">+G117</f>
        <v>186.66990686345983</v>
      </c>
      <c r="P117" s="108">
        <f t="shared" ref="P117:P122" si="44">+G117</f>
        <v>186.66990686345983</v>
      </c>
      <c r="Q117" s="122">
        <f>IF(O117="","",(O117+P117)/2)</f>
        <v>186.66990686345983</v>
      </c>
      <c r="R117" s="35">
        <f>IF(L118="","",(L115+L116+L117+L118)/4)</f>
        <v>170.86718249444763</v>
      </c>
      <c r="S117" s="35">
        <f>IF(M118="","",(M115+M116+M117+M118)/4)</f>
        <v>170.86718249444763</v>
      </c>
      <c r="T117" s="123">
        <f>AVERAGE(R117:S117)</f>
        <v>170.86718249444763</v>
      </c>
      <c r="U117" s="35">
        <f>IF(O118="","",(O115+O116+O117+O118)/4)</f>
        <v>189.13365734653706</v>
      </c>
      <c r="V117" s="35">
        <f>IF(P118="","",(P115+P116+P117+P118)/4)</f>
        <v>189.13365734653706</v>
      </c>
      <c r="W117" s="123">
        <f>AVERAGE(U117:V117)</f>
        <v>189.13365734653706</v>
      </c>
      <c r="X117" s="35"/>
      <c r="Y117" s="35"/>
      <c r="Z117" s="35"/>
      <c r="AA117" s="113"/>
      <c r="AB117" s="113"/>
      <c r="AC117" s="113"/>
      <c r="AD117" s="113"/>
      <c r="AE117" s="113"/>
      <c r="AF117" s="33"/>
      <c r="AG117" s="33"/>
      <c r="AH117" s="33"/>
      <c r="AI117" s="33"/>
      <c r="AJ117" s="33"/>
      <c r="AK117" s="33"/>
    </row>
    <row r="118" spans="1:37" ht="13">
      <c r="A118" s="6">
        <v>45261</v>
      </c>
      <c r="B118" s="133">
        <v>568.59999084472656</v>
      </c>
      <c r="C118" s="134">
        <f t="shared" si="36"/>
        <v>58.564897514795135</v>
      </c>
      <c r="D118" s="133">
        <v>33.300000190734863</v>
      </c>
      <c r="E118" s="30">
        <v>0.29907538588480342</v>
      </c>
      <c r="F118" s="33">
        <v>193.50929515418503</v>
      </c>
      <c r="G118" s="30">
        <v>203.48875045776367</v>
      </c>
      <c r="H118" s="33"/>
      <c r="I118" s="105">
        <f t="shared" si="37"/>
        <v>568.59999084472656</v>
      </c>
      <c r="J118" s="122">
        <f t="shared" si="38"/>
        <v>58.564897514795135</v>
      </c>
      <c r="K118" s="108">
        <f t="shared" si="39"/>
        <v>33.300000190734863</v>
      </c>
      <c r="L118" s="107">
        <f t="shared" si="40"/>
        <v>193.50929515418503</v>
      </c>
      <c r="M118" s="107">
        <f t="shared" si="41"/>
        <v>193.50929515418503</v>
      </c>
      <c r="N118" s="33">
        <f t="shared" si="42"/>
        <v>193.50929515418503</v>
      </c>
      <c r="O118" s="108">
        <f t="shared" si="43"/>
        <v>203.48875045776367</v>
      </c>
      <c r="P118" s="108">
        <f t="shared" si="44"/>
        <v>203.48875045776367</v>
      </c>
      <c r="Q118" s="122">
        <f>IF(O118="","",(O118+P118)/2)</f>
        <v>203.48875045776367</v>
      </c>
      <c r="R118" s="99">
        <v>170</v>
      </c>
      <c r="S118" s="99">
        <v>171</v>
      </c>
      <c r="T118" s="132">
        <f>AVERAGE(R118:S118)</f>
        <v>170.5</v>
      </c>
      <c r="U118" s="99">
        <v>187</v>
      </c>
      <c r="V118" s="99">
        <v>188</v>
      </c>
      <c r="W118" s="132">
        <f>AVERAGE(U118:V118)</f>
        <v>187.5</v>
      </c>
      <c r="X118" s="35"/>
      <c r="Y118" s="35"/>
      <c r="Z118" s="35"/>
      <c r="AB118" s="113"/>
      <c r="AC118" s="113"/>
      <c r="AD118" s="113"/>
      <c r="AE118" s="113"/>
      <c r="AF118" s="33"/>
      <c r="AG118" s="33"/>
      <c r="AH118" s="33"/>
      <c r="AI118" s="33"/>
      <c r="AJ118" s="33"/>
      <c r="AK118" s="33"/>
    </row>
    <row r="119" spans="1:37" ht="13">
      <c r="A119" s="6">
        <v>45352</v>
      </c>
      <c r="B119" s="133">
        <v>545.50001525878906</v>
      </c>
      <c r="C119" s="134">
        <f t="shared" si="36"/>
        <v>62.144818827269646</v>
      </c>
      <c r="D119" s="133">
        <v>33.899999618530273</v>
      </c>
      <c r="E119" s="30">
        <v>0.31640251876718434</v>
      </c>
      <c r="F119" s="33">
        <v>193.75908759124087</v>
      </c>
      <c r="G119" s="30">
        <v>295.41777208116315</v>
      </c>
      <c r="H119" s="33"/>
      <c r="I119" s="105">
        <f t="shared" si="37"/>
        <v>545.50001525878906</v>
      </c>
      <c r="J119" s="122">
        <f t="shared" si="38"/>
        <v>62.144818827269646</v>
      </c>
      <c r="K119" s="108">
        <f t="shared" si="39"/>
        <v>33.899999618530273</v>
      </c>
      <c r="L119" s="107">
        <f t="shared" si="40"/>
        <v>193.75908759124087</v>
      </c>
      <c r="M119" s="107">
        <f t="shared" si="41"/>
        <v>193.75908759124087</v>
      </c>
      <c r="N119" s="33">
        <f t="shared" si="42"/>
        <v>193.75908759124087</v>
      </c>
      <c r="O119" s="108">
        <f t="shared" si="43"/>
        <v>295.41777208116315</v>
      </c>
      <c r="P119" s="108">
        <f t="shared" si="44"/>
        <v>295.41777208116315</v>
      </c>
      <c r="Q119" s="122">
        <f t="shared" si="35"/>
        <v>295.41777208116315</v>
      </c>
      <c r="R119" s="33"/>
      <c r="S119" s="127"/>
      <c r="U119" s="33"/>
      <c r="V119" s="33"/>
      <c r="W119" s="126"/>
      <c r="X119" s="35"/>
      <c r="Y119" s="35"/>
      <c r="Z119" s="35"/>
      <c r="AA119" s="113"/>
      <c r="AB119" s="113"/>
      <c r="AC119" s="113"/>
      <c r="AD119" s="113"/>
      <c r="AE119" s="113"/>
      <c r="AF119" s="33"/>
      <c r="AG119" s="33"/>
      <c r="AH119" s="33"/>
      <c r="AI119" s="33"/>
      <c r="AJ119" s="33"/>
      <c r="AK119" s="33"/>
    </row>
    <row r="120" spans="1:37" ht="13">
      <c r="A120" s="6">
        <v>45444</v>
      </c>
      <c r="B120" s="133">
        <v>551.89999389648438</v>
      </c>
      <c r="C120" s="134">
        <f t="shared" si="36"/>
        <v>60.155823922364249</v>
      </c>
      <c r="D120" s="133">
        <v>33.19999885559082</v>
      </c>
      <c r="E120" s="30">
        <v>0.33502125049155629</v>
      </c>
      <c r="F120" s="33">
        <v>210.31308900523561</v>
      </c>
      <c r="G120" s="30">
        <v>283.80999755859375</v>
      </c>
      <c r="H120" s="33"/>
      <c r="I120" s="105">
        <f t="shared" ref="I120" si="45">+B120</f>
        <v>551.89999389648438</v>
      </c>
      <c r="J120" s="122">
        <f t="shared" ref="J120" si="46">+K120/I120*1000</f>
        <v>60.155823922364249</v>
      </c>
      <c r="K120" s="108">
        <f t="shared" ref="K120" si="47">+D120</f>
        <v>33.19999885559082</v>
      </c>
      <c r="L120" s="107">
        <f t="shared" si="40"/>
        <v>210.31308900523561</v>
      </c>
      <c r="M120" s="107">
        <f t="shared" si="41"/>
        <v>210.31308900523561</v>
      </c>
      <c r="N120" s="33">
        <f t="shared" si="42"/>
        <v>210.31308900523561</v>
      </c>
      <c r="O120" s="108">
        <f t="shared" si="43"/>
        <v>283.80999755859375</v>
      </c>
      <c r="P120" s="108">
        <f t="shared" si="44"/>
        <v>283.80999755859375</v>
      </c>
      <c r="Q120" s="122">
        <f t="shared" si="35"/>
        <v>283.80999755859375</v>
      </c>
      <c r="R120" s="33"/>
      <c r="S120" s="33"/>
      <c r="T120" s="123"/>
      <c r="U120" s="33"/>
      <c r="V120" s="33"/>
      <c r="W120" s="122"/>
      <c r="X120" s="35"/>
      <c r="Y120" s="35"/>
      <c r="Z120" s="35"/>
      <c r="AA120" s="27"/>
      <c r="AB120" s="27"/>
      <c r="AC120" s="27"/>
      <c r="AD120" s="27"/>
      <c r="AE120" s="27"/>
      <c r="AF120" s="33"/>
      <c r="AG120" s="33"/>
      <c r="AH120" s="33"/>
      <c r="AI120" s="33"/>
      <c r="AJ120" s="33"/>
      <c r="AK120" s="33"/>
    </row>
    <row r="121" spans="1:37" ht="13">
      <c r="A121" s="6">
        <v>45536</v>
      </c>
      <c r="B121" s="133">
        <v>538.80000305175781</v>
      </c>
      <c r="C121" s="134">
        <f t="shared" si="36"/>
        <v>60.319227572235199</v>
      </c>
      <c r="D121" s="133">
        <v>32.5</v>
      </c>
      <c r="E121" s="30">
        <v>0.31899678732325787</v>
      </c>
      <c r="F121" s="33">
        <v>192.42866379310345</v>
      </c>
      <c r="G121" s="30">
        <v>220.14361317952475</v>
      </c>
      <c r="H121" s="33"/>
      <c r="I121" s="105">
        <f t="shared" ref="I121" si="48">+B121</f>
        <v>538.80000305175781</v>
      </c>
      <c r="J121" s="122">
        <f t="shared" ref="J121:J130" si="49">+K121/I121*1000</f>
        <v>60.319227572235199</v>
      </c>
      <c r="K121" s="108">
        <f t="shared" ref="K121" si="50">+D121</f>
        <v>32.5</v>
      </c>
      <c r="L121" s="107">
        <f t="shared" si="40"/>
        <v>192.42866379310345</v>
      </c>
      <c r="M121" s="107">
        <f t="shared" si="41"/>
        <v>192.42866379310345</v>
      </c>
      <c r="N121" s="33">
        <f t="shared" si="42"/>
        <v>192.42866379310345</v>
      </c>
      <c r="O121" s="108">
        <f t="shared" si="43"/>
        <v>220.14361317952475</v>
      </c>
      <c r="P121" s="108">
        <f t="shared" si="44"/>
        <v>220.14361317952475</v>
      </c>
      <c r="Q121" s="122">
        <f t="shared" ref="Q121" si="51">IF(O121="","",(O121+P121)/2)</f>
        <v>220.14361317952475</v>
      </c>
      <c r="R121" s="35">
        <f>IF(L122="","",(L119+L120+L121+L122)/4)</f>
        <v>190.89616208414995</v>
      </c>
      <c r="S121" s="35">
        <f>IF(M122="","",(M119+M120+M121+M122)/4)</f>
        <v>190.89616208414995</v>
      </c>
      <c r="T121" s="123">
        <f>AVERAGE(R121:S121)</f>
        <v>190.89616208414995</v>
      </c>
      <c r="U121" s="35">
        <f>IF(O122="","",(O119+O120+O121+O122)/4)</f>
        <v>260.11673498153687</v>
      </c>
      <c r="V121" s="35">
        <f>IF(P122="","",(P119+P120+P121+P122)/4)</f>
        <v>260.11673498153687</v>
      </c>
      <c r="W121" s="123">
        <f>AVERAGE(U121:V121)</f>
        <v>260.11673498153687</v>
      </c>
      <c r="X121" s="35"/>
      <c r="Y121" s="35"/>
      <c r="Z121" s="35"/>
      <c r="AA121" s="27"/>
      <c r="AB121" s="27"/>
      <c r="AC121" s="27"/>
      <c r="AD121" s="27"/>
      <c r="AE121" s="27"/>
      <c r="AF121" s="33"/>
      <c r="AG121" s="33"/>
      <c r="AH121" s="33"/>
      <c r="AI121" s="33"/>
      <c r="AJ121" s="33"/>
      <c r="AK121" s="33"/>
    </row>
    <row r="122" spans="1:37" ht="13">
      <c r="A122" s="6">
        <v>45627</v>
      </c>
      <c r="B122" s="133">
        <v>572.19999694824219</v>
      </c>
      <c r="C122" s="134">
        <f t="shared" ref="C122" si="52">IF(B122=" ","",D122/B122*1000)</f>
        <v>59.769311415006293</v>
      </c>
      <c r="D122" s="133">
        <v>34.199999809265137</v>
      </c>
      <c r="E122" s="30">
        <v>0.34895428213514301</v>
      </c>
      <c r="F122" s="33">
        <v>167.08380794701986</v>
      </c>
      <c r="G122" s="30">
        <v>241.09555710686581</v>
      </c>
      <c r="H122" s="33"/>
      <c r="I122" s="105">
        <f t="shared" ref="I122" si="53">+B122</f>
        <v>572.19999694824219</v>
      </c>
      <c r="J122" s="122">
        <f t="shared" ref="J122" si="54">+K122/I122*1000</f>
        <v>59.769311415006293</v>
      </c>
      <c r="K122" s="108">
        <f t="shared" ref="K122" si="55">+D122</f>
        <v>34.199999809265137</v>
      </c>
      <c r="L122" s="107">
        <f t="shared" si="40"/>
        <v>167.08380794701986</v>
      </c>
      <c r="M122" s="107">
        <f t="shared" si="41"/>
        <v>167.08380794701986</v>
      </c>
      <c r="N122" s="33">
        <f t="shared" si="42"/>
        <v>167.08380794701986</v>
      </c>
      <c r="O122" s="108">
        <f t="shared" si="43"/>
        <v>241.09555710686581</v>
      </c>
      <c r="P122" s="108">
        <f t="shared" si="44"/>
        <v>241.09555710686581</v>
      </c>
      <c r="Q122" s="122">
        <f t="shared" ref="Q122" si="56">IF(O122="","",(O122+P122)/2)</f>
        <v>241.09555710686581</v>
      </c>
      <c r="R122" s="99">
        <v>191</v>
      </c>
      <c r="S122" s="99">
        <v>191</v>
      </c>
      <c r="T122" s="132">
        <f>AVERAGE(R122:S122)</f>
        <v>191</v>
      </c>
      <c r="U122" s="99">
        <v>260</v>
      </c>
      <c r="V122" s="99">
        <v>260</v>
      </c>
      <c r="W122" s="132">
        <f>AVERAGE(U122:V122)</f>
        <v>260</v>
      </c>
      <c r="X122" s="35"/>
      <c r="Y122" s="35"/>
      <c r="Z122" s="35"/>
      <c r="AB122" s="19"/>
      <c r="AC122" s="19"/>
      <c r="AD122" s="19"/>
      <c r="AE122" s="19"/>
      <c r="AF122" s="33"/>
      <c r="AG122" s="33"/>
      <c r="AH122" s="33"/>
      <c r="AI122" s="33"/>
      <c r="AJ122" s="33"/>
      <c r="AK122" s="33"/>
    </row>
    <row r="123" spans="1:37" ht="13">
      <c r="A123" s="6">
        <v>45717</v>
      </c>
      <c r="B123" s="133">
        <v>541.80000305175781</v>
      </c>
      <c r="C123" s="134">
        <f t="shared" ref="C123" si="57">IF(B123=" ","",D123/B123*1000)</f>
        <v>63.122922880452684</v>
      </c>
      <c r="D123" s="133">
        <v>34.199999809265137</v>
      </c>
      <c r="E123" s="30">
        <v>0.3076709516723185</v>
      </c>
      <c r="F123" s="33">
        <v>169.94501432664757</v>
      </c>
      <c r="G123" s="30">
        <v>322.5</v>
      </c>
      <c r="I123" s="105">
        <f t="shared" ref="I123:I124" si="58">+B123</f>
        <v>541.80000305175781</v>
      </c>
      <c r="J123" s="122">
        <f t="shared" ref="J123:J124" si="59">+K123/I123*1000</f>
        <v>63.122922880452684</v>
      </c>
      <c r="K123" s="108">
        <f t="shared" ref="K123:K124" si="60">+D123</f>
        <v>34.199999809265137</v>
      </c>
      <c r="L123" s="107">
        <f t="shared" ref="L123" si="61">+F123</f>
        <v>169.94501432664757</v>
      </c>
      <c r="M123" s="107">
        <f t="shared" ref="M123" si="62">+F123</f>
        <v>169.94501432664757</v>
      </c>
      <c r="N123" s="33">
        <f t="shared" ref="N123:N124" si="63">IF(L123="","",(L123+M123)/2)</f>
        <v>169.94501432664757</v>
      </c>
      <c r="O123" s="108">
        <f t="shared" ref="O123" si="64">+G123</f>
        <v>322.5</v>
      </c>
      <c r="P123" s="108">
        <f t="shared" ref="P123" si="65">+G123</f>
        <v>322.5</v>
      </c>
      <c r="Q123" s="122">
        <f t="shared" ref="Q123" si="66">IF(O123="","",(O123+P123)/2)</f>
        <v>322.5</v>
      </c>
      <c r="R123" s="33"/>
      <c r="S123" s="127"/>
      <c r="U123" s="33"/>
      <c r="V123" s="33"/>
      <c r="W123" s="126"/>
      <c r="X123" s="19"/>
      <c r="Y123" s="35"/>
      <c r="Z123" s="19"/>
      <c r="AA123" s="19"/>
      <c r="AB123" s="19"/>
      <c r="AC123" s="19"/>
      <c r="AD123" s="19"/>
      <c r="AE123" s="19"/>
      <c r="AF123" s="33"/>
      <c r="AG123" s="33"/>
      <c r="AH123" s="33"/>
      <c r="AI123" s="33"/>
      <c r="AJ123" s="33"/>
      <c r="AK123" s="33"/>
    </row>
    <row r="124" spans="1:37" ht="13">
      <c r="A124" s="6">
        <v>45809</v>
      </c>
      <c r="B124" s="133">
        <v>581.30000305175781</v>
      </c>
      <c r="C124" s="134">
        <f t="shared" ref="C124" si="67">IF(B124=" ","",D124/B124*1000)</f>
        <v>61.758128993176911</v>
      </c>
      <c r="D124" s="133">
        <v>35.90000057220459</v>
      </c>
      <c r="E124" s="30">
        <v>0.29393194281118573</v>
      </c>
      <c r="F124" s="33">
        <v>171.44897832817338</v>
      </c>
      <c r="G124" s="30">
        <v>254.87055418226453</v>
      </c>
      <c r="I124" s="105">
        <f t="shared" si="58"/>
        <v>581.30000305175781</v>
      </c>
      <c r="J124" s="122">
        <f t="shared" si="59"/>
        <v>61.758128993176911</v>
      </c>
      <c r="K124" s="108">
        <f t="shared" si="60"/>
        <v>35.90000057220459</v>
      </c>
      <c r="L124" s="107">
        <f t="shared" ref="L124" si="68">+F124</f>
        <v>171.44897832817338</v>
      </c>
      <c r="M124" s="107">
        <f t="shared" ref="M124" si="69">+F124</f>
        <v>171.44897832817338</v>
      </c>
      <c r="N124" s="33">
        <f t="shared" si="63"/>
        <v>171.44897832817338</v>
      </c>
      <c r="O124" s="108">
        <f t="shared" ref="O124" si="70">+G124</f>
        <v>254.87055418226453</v>
      </c>
      <c r="P124" s="108">
        <f t="shared" ref="P124" si="71">+G124</f>
        <v>254.87055418226453</v>
      </c>
      <c r="Q124" s="122">
        <f t="shared" ref="Q124" si="72">IF(O124="","",(O124+P124)/2)</f>
        <v>254.87055418226453</v>
      </c>
      <c r="R124" s="33"/>
      <c r="S124" s="33"/>
      <c r="T124" s="123"/>
      <c r="U124" s="33"/>
      <c r="V124" s="33"/>
      <c r="W124" s="122"/>
      <c r="X124" s="19"/>
      <c r="Y124" s="35"/>
      <c r="Z124" s="19"/>
      <c r="AA124" s="19"/>
      <c r="AB124" s="19"/>
      <c r="AC124" s="19"/>
      <c r="AD124" s="19"/>
      <c r="AE124" s="19"/>
      <c r="AF124" s="33"/>
      <c r="AG124" s="33"/>
      <c r="AH124" s="33"/>
      <c r="AI124" s="33"/>
      <c r="AJ124" s="33"/>
      <c r="AK124" s="33"/>
    </row>
    <row r="125" spans="1:37" ht="13">
      <c r="A125" s="6">
        <v>45901</v>
      </c>
      <c r="B125" s="133"/>
      <c r="C125" s="134"/>
      <c r="D125" s="133"/>
      <c r="E125" s="30">
        <v>0.28697242624678393</v>
      </c>
      <c r="F125" s="33">
        <v>206.12941422594142</v>
      </c>
      <c r="G125" s="30">
        <v>236.23366555107964</v>
      </c>
      <c r="I125" s="129">
        <v>544.9559277159791</v>
      </c>
      <c r="J125" s="130">
        <f t="shared" si="49"/>
        <v>57.33709861338469</v>
      </c>
      <c r="K125" s="130">
        <v>31.24619176739963</v>
      </c>
      <c r="L125" s="107">
        <f t="shared" ref="L125" si="73">+F125</f>
        <v>206.12941422594142</v>
      </c>
      <c r="M125" s="107">
        <f t="shared" ref="M125" si="74">+F125</f>
        <v>206.12941422594142</v>
      </c>
      <c r="N125" s="33">
        <f t="shared" ref="N125" si="75">IF(L125="","",(L125+M125)/2)</f>
        <v>206.12941422594142</v>
      </c>
      <c r="O125" s="108">
        <f t="shared" ref="O125" si="76">+G125</f>
        <v>236.23366555107964</v>
      </c>
      <c r="P125" s="108">
        <f t="shared" ref="P125" si="77">+G125</f>
        <v>236.23366555107964</v>
      </c>
      <c r="Q125" s="122">
        <f t="shared" ref="Q125" si="78">IF(O125="","",(O125+P125)/2)</f>
        <v>236.23366555107964</v>
      </c>
      <c r="R125" s="35">
        <f>IF(L126="","",(L123+L124+L125+L126)/4)</f>
        <v>184.13085172019061</v>
      </c>
      <c r="S125" s="35">
        <f>IF(M126="","",(M123+M124+M125+M126)/4)</f>
        <v>184.88085172019061</v>
      </c>
      <c r="T125" s="123">
        <f>AVERAGE(R125:S125)</f>
        <v>184.50585172019061</v>
      </c>
      <c r="U125" s="35">
        <f>IF(O126="","",(O123+O124+O125+O126)/4)</f>
        <v>266.90105493333601</v>
      </c>
      <c r="V125" s="35">
        <f>IF(P126="","",(P123+P124+P125+P126)/4)</f>
        <v>267.40105493333601</v>
      </c>
      <c r="W125" s="123">
        <f>AVERAGE(U125:V125)</f>
        <v>267.15105493333601</v>
      </c>
      <c r="X125" s="19"/>
      <c r="Y125" s="35"/>
      <c r="Z125" s="19"/>
      <c r="AA125" s="19"/>
      <c r="AB125" s="19"/>
      <c r="AC125" s="19"/>
      <c r="AD125" s="19"/>
      <c r="AE125" s="19"/>
      <c r="AF125" s="33"/>
      <c r="AG125" s="33"/>
      <c r="AH125" s="33"/>
      <c r="AI125" s="33"/>
      <c r="AJ125" s="33"/>
      <c r="AK125" s="33"/>
    </row>
    <row r="126" spans="1:37" ht="13">
      <c r="A126" s="6">
        <v>45992</v>
      </c>
      <c r="B126" s="133"/>
      <c r="C126" s="134"/>
      <c r="D126" s="133"/>
      <c r="E126" s="30">
        <v>0.30186310896145874</v>
      </c>
      <c r="F126" s="33"/>
      <c r="G126" s="30"/>
      <c r="I126" s="129">
        <v>562.00036593810501</v>
      </c>
      <c r="J126" s="130">
        <f t="shared" si="49"/>
        <v>57.379006491669038</v>
      </c>
      <c r="K126" s="130">
        <v>32.2470226454829</v>
      </c>
      <c r="L126" s="131">
        <v>189</v>
      </c>
      <c r="M126" s="131">
        <v>192</v>
      </c>
      <c r="N126" s="130">
        <f t="shared" ref="N125:N130" si="79">IF(L126="","",(L126+M126)/2)</f>
        <v>190.5</v>
      </c>
      <c r="O126" s="131">
        <v>254</v>
      </c>
      <c r="P126" s="131">
        <v>256</v>
      </c>
      <c r="Q126" s="130">
        <f t="shared" si="35"/>
        <v>255</v>
      </c>
      <c r="R126" s="99">
        <v>180</v>
      </c>
      <c r="S126" s="99">
        <v>185</v>
      </c>
      <c r="T126" s="132">
        <f>AVERAGE(R126:S126)</f>
        <v>182.5</v>
      </c>
      <c r="U126" s="99">
        <v>266</v>
      </c>
      <c r="V126" s="99">
        <v>268</v>
      </c>
      <c r="W126" s="132">
        <f>AVERAGE(U126:V126)</f>
        <v>267</v>
      </c>
      <c r="X126" s="33"/>
      <c r="Y126" s="35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</row>
    <row r="127" spans="1:37" ht="13">
      <c r="A127" s="6">
        <v>46082</v>
      </c>
      <c r="E127" s="30">
        <v>0.29573949505124159</v>
      </c>
      <c r="I127" s="135">
        <v>538.85578931699513</v>
      </c>
      <c r="J127" s="136">
        <f t="shared" si="49"/>
        <v>61.408481613317008</v>
      </c>
      <c r="K127" s="136">
        <v>33.090315830502121</v>
      </c>
      <c r="L127" s="113">
        <v>178</v>
      </c>
      <c r="M127" s="113">
        <v>182</v>
      </c>
      <c r="N127" s="136">
        <f t="shared" si="79"/>
        <v>180</v>
      </c>
      <c r="O127" s="113">
        <v>269</v>
      </c>
      <c r="P127" s="113">
        <v>272</v>
      </c>
      <c r="Q127" s="136">
        <f t="shared" si="35"/>
        <v>270.5</v>
      </c>
      <c r="R127" s="33"/>
      <c r="S127" s="127"/>
      <c r="U127" s="33"/>
      <c r="V127" s="33"/>
      <c r="W127" s="126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</row>
    <row r="128" spans="1:37" ht="13">
      <c r="A128" s="6">
        <v>46174</v>
      </c>
      <c r="E128" s="30">
        <v>0.28709573301652863</v>
      </c>
      <c r="I128" s="135">
        <v>577.04070459229058</v>
      </c>
      <c r="J128" s="136">
        <f t="shared" si="49"/>
        <v>60.312623603236439</v>
      </c>
      <c r="K128" s="136">
        <v>34.802838819821169</v>
      </c>
      <c r="L128" s="113">
        <v>188</v>
      </c>
      <c r="M128" s="113">
        <v>193</v>
      </c>
      <c r="N128" s="136">
        <f t="shared" si="79"/>
        <v>190.5</v>
      </c>
      <c r="O128" s="113">
        <v>258</v>
      </c>
      <c r="P128" s="113">
        <v>262</v>
      </c>
      <c r="Q128" s="136">
        <f t="shared" si="35"/>
        <v>260</v>
      </c>
      <c r="R128" s="33"/>
      <c r="S128" s="33"/>
      <c r="T128" s="123"/>
      <c r="U128" s="33"/>
      <c r="V128" s="33"/>
      <c r="W128" s="122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</row>
    <row r="129" spans="1:37" ht="13">
      <c r="A129" s="6">
        <v>46266</v>
      </c>
      <c r="E129" s="30">
        <v>0.26970638471181213</v>
      </c>
      <c r="I129" s="135">
        <v>542.90417782604379</v>
      </c>
      <c r="J129" s="136">
        <f t="shared" si="49"/>
        <v>57.443496976751867</v>
      </c>
      <c r="K129" s="136">
        <v>31.186314497616301</v>
      </c>
      <c r="L129" s="113">
        <v>188</v>
      </c>
      <c r="M129" s="113">
        <v>194</v>
      </c>
      <c r="N129" s="136">
        <f t="shared" si="79"/>
        <v>191</v>
      </c>
      <c r="O129" s="113">
        <v>236</v>
      </c>
      <c r="P129" s="113">
        <v>241</v>
      </c>
      <c r="Q129" s="136">
        <f t="shared" si="35"/>
        <v>238.5</v>
      </c>
      <c r="R129" s="35">
        <f>IF(L130="","",(L127+L128+L129+L130)/4)</f>
        <v>182.75</v>
      </c>
      <c r="S129" s="35">
        <f>IF(M130="","",(M127+M128+M129+M130)/4)</f>
        <v>188.25</v>
      </c>
      <c r="T129" s="123">
        <f>AVERAGE(R129:S129)</f>
        <v>185.5</v>
      </c>
      <c r="U129" s="35">
        <f>IF(O130="","",(O127+O128+O129+O130)/4)</f>
        <v>253.25</v>
      </c>
      <c r="V129" s="35">
        <f>IF(P130="","",(P127+P128+P129+P130)/4)</f>
        <v>257.75</v>
      </c>
      <c r="W129" s="123">
        <f>AVERAGE(U129:V129)</f>
        <v>255.5</v>
      </c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</row>
    <row r="130" spans="1:37" ht="13">
      <c r="A130" s="6">
        <v>46357</v>
      </c>
      <c r="E130" s="30">
        <v>0.29651699422536315</v>
      </c>
      <c r="I130" s="135">
        <v>563.85974246757178</v>
      </c>
      <c r="J130" s="136">
        <f t="shared" si="49"/>
        <v>58.067261479185234</v>
      </c>
      <c r="K130" s="136">
        <v>32.741791103450538</v>
      </c>
      <c r="L130" s="113">
        <v>177</v>
      </c>
      <c r="M130" s="113">
        <v>184</v>
      </c>
      <c r="N130" s="136">
        <f t="shared" si="79"/>
        <v>180.5</v>
      </c>
      <c r="O130" s="113">
        <v>250</v>
      </c>
      <c r="P130" s="113">
        <v>256</v>
      </c>
      <c r="Q130" s="136">
        <f t="shared" si="35"/>
        <v>253</v>
      </c>
      <c r="R130" s="99">
        <v>169</v>
      </c>
      <c r="S130" s="99">
        <v>181</v>
      </c>
      <c r="T130" s="132">
        <f>AVERAGE(R130:S130)</f>
        <v>175</v>
      </c>
      <c r="U130" s="99">
        <v>250</v>
      </c>
      <c r="V130" s="99">
        <v>260</v>
      </c>
      <c r="W130" s="132">
        <f>AVERAGE(U130:V130)</f>
        <v>255</v>
      </c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</row>
    <row r="131" spans="1:37" ht="13">
      <c r="A131" s="6">
        <v>46447</v>
      </c>
      <c r="E131" s="30">
        <v>0.2972850537891879</v>
      </c>
      <c r="I131" s="138">
        <v>543.0577354577772</v>
      </c>
      <c r="J131" s="139">
        <f t="shared" ref="J131:J134" si="80">+K131/I131*1000</f>
        <v>61.727211574655016</v>
      </c>
      <c r="K131" s="139">
        <v>33.521439733855246</v>
      </c>
      <c r="L131" s="140">
        <v>159</v>
      </c>
      <c r="M131" s="140">
        <v>167</v>
      </c>
      <c r="N131" s="139">
        <f t="shared" ref="N131:N134" si="81">IF(L131="","",(L131+M131)/2)</f>
        <v>163</v>
      </c>
      <c r="O131" s="140">
        <v>261</v>
      </c>
      <c r="P131" s="140">
        <v>269</v>
      </c>
      <c r="Q131" s="139">
        <f t="shared" ref="Q131:Q134" si="82">IF(O131="","",(O131+P131)/2)</f>
        <v>265</v>
      </c>
      <c r="R131" s="33"/>
      <c r="S131" s="127"/>
      <c r="U131" s="33"/>
      <c r="V131" s="33"/>
      <c r="W131" s="126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</row>
    <row r="132" spans="1:37" ht="13">
      <c r="A132" s="6">
        <v>46539</v>
      </c>
      <c r="E132" s="30">
        <v>0.28841689060154418</v>
      </c>
      <c r="I132" s="138">
        <v>577.61774529688284</v>
      </c>
      <c r="J132" s="139">
        <f t="shared" si="80"/>
        <v>60.814196176905178</v>
      </c>
      <c r="K132" s="139">
        <v>35.127358877746282</v>
      </c>
      <c r="L132" s="140">
        <v>175</v>
      </c>
      <c r="M132" s="140">
        <v>184</v>
      </c>
      <c r="N132" s="139">
        <f t="shared" si="81"/>
        <v>179.5</v>
      </c>
      <c r="O132" s="140">
        <v>249</v>
      </c>
      <c r="P132" s="140">
        <v>258</v>
      </c>
      <c r="Q132" s="139">
        <f t="shared" si="82"/>
        <v>253.5</v>
      </c>
      <c r="R132" s="33"/>
      <c r="S132" s="33"/>
      <c r="T132" s="123"/>
      <c r="U132" s="33"/>
      <c r="V132" s="33"/>
      <c r="W132" s="122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</row>
    <row r="133" spans="1:37" ht="13">
      <c r="A133" s="6">
        <v>46631</v>
      </c>
      <c r="E133" s="30">
        <v>0.26848570962755292</v>
      </c>
      <c r="I133" s="138">
        <v>543.61847186402474</v>
      </c>
      <c r="J133" s="139">
        <f t="shared" si="80"/>
        <v>57.922163856358949</v>
      </c>
      <c r="K133" s="139">
        <v>31.487558202651499</v>
      </c>
      <c r="L133" s="140">
        <v>169</v>
      </c>
      <c r="M133" s="140">
        <v>179</v>
      </c>
      <c r="N133" s="139">
        <f t="shared" si="81"/>
        <v>174</v>
      </c>
      <c r="O133" s="140">
        <v>229</v>
      </c>
      <c r="P133" s="140">
        <v>239</v>
      </c>
      <c r="Q133" s="139">
        <f t="shared" si="82"/>
        <v>234</v>
      </c>
      <c r="R133" s="35">
        <f>IF(L134="","",(L131+L132+L133+L134)/4)</f>
        <v>165.25</v>
      </c>
      <c r="S133" s="35">
        <f>IF(M134="","",(M131+M132+M133+M134)/4)</f>
        <v>174.75</v>
      </c>
      <c r="T133" s="123">
        <f>AVERAGE(R133:S133)</f>
        <v>170</v>
      </c>
      <c r="U133" s="35">
        <f>IF(O134="","",(O131+O132+O133+O134)/4)</f>
        <v>245.5</v>
      </c>
      <c r="V133" s="35">
        <f>IF(P134="","",(P131+P132+P133+P134)/4)</f>
        <v>255</v>
      </c>
      <c r="W133" s="123">
        <f>AVERAGE(U133:V133)</f>
        <v>250.25</v>
      </c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</row>
    <row r="134" spans="1:37" ht="13">
      <c r="A134" s="6">
        <v>46722</v>
      </c>
      <c r="E134" s="30">
        <v>0.29781619225557554</v>
      </c>
      <c r="I134" s="138">
        <v>568.32245465182109</v>
      </c>
      <c r="J134" s="139">
        <f t="shared" si="80"/>
        <v>58.390966038235483</v>
      </c>
      <c r="K134" s="139">
        <v>33.184897148341108</v>
      </c>
      <c r="L134" s="140">
        <v>158</v>
      </c>
      <c r="M134" s="140">
        <v>169</v>
      </c>
      <c r="N134" s="139">
        <f t="shared" si="81"/>
        <v>163.5</v>
      </c>
      <c r="O134" s="140">
        <v>243</v>
      </c>
      <c r="P134" s="140">
        <v>254</v>
      </c>
      <c r="Q134" s="139">
        <f t="shared" si="82"/>
        <v>248.5</v>
      </c>
      <c r="R134" s="99">
        <v>164</v>
      </c>
      <c r="S134" s="99">
        <v>176</v>
      </c>
      <c r="T134" s="132">
        <f>AVERAGE(R134:S134)</f>
        <v>170</v>
      </c>
      <c r="U134" s="99">
        <v>242</v>
      </c>
      <c r="V134" s="99">
        <v>257</v>
      </c>
      <c r="W134" s="132">
        <f>AVERAGE(U134:V134)</f>
        <v>249.5</v>
      </c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</row>
    <row r="135" spans="1:37">
      <c r="I135" s="33"/>
      <c r="J135" s="84"/>
      <c r="K135" s="33"/>
      <c r="L135" s="33"/>
      <c r="M135" s="33"/>
      <c r="N135" s="84"/>
      <c r="O135" s="19"/>
      <c r="P135" s="19"/>
      <c r="Q135" s="95"/>
      <c r="R135" s="33"/>
      <c r="S135" s="33"/>
      <c r="T135" s="95"/>
      <c r="U135" s="33"/>
      <c r="V135" s="33"/>
      <c r="W135" s="95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</row>
    <row r="136" spans="1:37">
      <c r="I136" s="33"/>
      <c r="J136" s="84"/>
      <c r="K136" s="33"/>
      <c r="L136" s="33"/>
      <c r="M136" s="33"/>
      <c r="N136" s="84"/>
      <c r="O136" s="19"/>
      <c r="P136" s="19"/>
      <c r="Q136" s="95"/>
      <c r="R136" s="33"/>
      <c r="S136" s="33"/>
      <c r="T136" s="95"/>
      <c r="U136" s="33"/>
      <c r="V136" s="33"/>
      <c r="W136" s="95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</row>
    <row r="137" spans="1:37">
      <c r="I137" s="33"/>
      <c r="J137" s="84"/>
      <c r="K137" s="33"/>
      <c r="L137" s="33"/>
      <c r="M137" s="33"/>
      <c r="N137" s="84"/>
      <c r="O137" s="19"/>
      <c r="P137" s="19"/>
      <c r="Q137" s="95"/>
      <c r="R137" s="33"/>
      <c r="S137" s="33"/>
      <c r="T137" s="95"/>
      <c r="U137" s="33"/>
      <c r="V137" s="33"/>
      <c r="W137" s="95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</row>
    <row r="138" spans="1:37">
      <c r="I138" s="33"/>
      <c r="J138" s="84"/>
      <c r="K138" s="33"/>
      <c r="L138" s="33"/>
      <c r="M138" s="33"/>
      <c r="N138" s="84"/>
      <c r="O138" s="19"/>
      <c r="P138" s="19"/>
      <c r="Q138" s="95"/>
      <c r="R138" s="33"/>
      <c r="S138" s="33"/>
      <c r="T138" s="95"/>
      <c r="U138" s="33"/>
      <c r="V138" s="33"/>
      <c r="W138" s="95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</row>
    <row r="139" spans="1:37">
      <c r="I139" s="33"/>
      <c r="J139" s="84"/>
      <c r="K139" s="33"/>
      <c r="L139" s="33"/>
      <c r="M139" s="33"/>
      <c r="N139" s="84"/>
      <c r="O139" s="19"/>
      <c r="P139" s="19"/>
      <c r="Q139" s="95"/>
      <c r="R139" s="33"/>
      <c r="S139" s="33"/>
      <c r="T139" s="95"/>
      <c r="U139" s="33"/>
      <c r="V139" s="33"/>
      <c r="W139" s="95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</row>
    <row r="140" spans="1:37">
      <c r="I140" s="33"/>
      <c r="J140" s="84"/>
      <c r="K140" s="33"/>
      <c r="L140" s="33"/>
      <c r="M140" s="33"/>
      <c r="N140" s="84"/>
      <c r="O140" s="19"/>
      <c r="P140" s="33"/>
      <c r="Q140" s="95"/>
      <c r="R140" s="33"/>
      <c r="S140" s="33"/>
      <c r="T140" s="95"/>
      <c r="U140" s="33"/>
      <c r="V140" s="33"/>
      <c r="W140" s="95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</row>
    <row r="141" spans="1:37">
      <c r="I141" s="33"/>
      <c r="J141" s="84"/>
      <c r="K141" s="33"/>
      <c r="L141" s="33"/>
      <c r="M141" s="33"/>
      <c r="N141" s="84"/>
      <c r="O141" s="19"/>
      <c r="P141" s="19"/>
      <c r="Q141" s="95"/>
      <c r="R141" s="33"/>
      <c r="S141" s="33"/>
      <c r="T141" s="95"/>
      <c r="U141" s="33"/>
      <c r="V141" s="33"/>
      <c r="W141" s="95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</row>
    <row r="142" spans="1:37">
      <c r="I142" s="33"/>
      <c r="J142" s="84"/>
      <c r="K142" s="33"/>
      <c r="L142" s="33"/>
      <c r="M142" s="33"/>
      <c r="N142" s="84"/>
      <c r="O142" s="19"/>
      <c r="P142" s="19"/>
      <c r="Q142" s="95"/>
      <c r="R142" s="33"/>
      <c r="S142" s="33"/>
      <c r="T142" s="95"/>
      <c r="U142" s="33"/>
      <c r="V142" s="33"/>
      <c r="W142" s="95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</row>
    <row r="143" spans="1:37">
      <c r="I143" s="33"/>
      <c r="J143" s="84"/>
      <c r="K143" s="33"/>
      <c r="L143" s="33"/>
      <c r="M143" s="33"/>
      <c r="N143" s="84"/>
      <c r="O143" s="19"/>
      <c r="P143" s="19"/>
      <c r="Q143" s="95"/>
      <c r="R143" s="33"/>
      <c r="S143" s="33"/>
      <c r="T143" s="95"/>
      <c r="U143" s="33"/>
      <c r="V143" s="33"/>
      <c r="W143" s="95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</row>
    <row r="144" spans="1:37">
      <c r="I144" s="33"/>
      <c r="J144" s="84"/>
      <c r="K144" s="33"/>
      <c r="L144" s="33"/>
      <c r="M144" s="33"/>
      <c r="N144" s="84"/>
      <c r="O144" s="19"/>
      <c r="P144" s="19"/>
      <c r="Q144" s="95"/>
      <c r="R144" s="33"/>
      <c r="S144" s="33"/>
      <c r="T144" s="95"/>
      <c r="U144" s="33"/>
      <c r="V144" s="33"/>
      <c r="W144" s="95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</row>
    <row r="145" spans="9:37">
      <c r="I145" s="33"/>
      <c r="J145" s="84"/>
      <c r="K145" s="33"/>
      <c r="L145" s="33"/>
      <c r="M145" s="33"/>
      <c r="N145" s="84"/>
      <c r="O145" s="19"/>
      <c r="P145" s="19"/>
      <c r="Q145" s="95"/>
      <c r="R145" s="33"/>
      <c r="S145" s="33"/>
      <c r="T145" s="95"/>
      <c r="U145" s="33"/>
      <c r="V145" s="33"/>
      <c r="W145" s="95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</row>
    <row r="146" spans="9:37">
      <c r="I146" s="33"/>
      <c r="J146" s="84"/>
      <c r="K146" s="33"/>
      <c r="L146" s="33"/>
      <c r="M146" s="33"/>
      <c r="N146" s="84"/>
      <c r="O146" s="19"/>
      <c r="P146" s="19"/>
      <c r="Q146" s="95"/>
      <c r="R146" s="33"/>
      <c r="S146" s="33"/>
      <c r="T146" s="95"/>
      <c r="U146" s="33"/>
      <c r="V146" s="33"/>
      <c r="W146" s="95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</row>
    <row r="147" spans="9:37">
      <c r="I147" s="33"/>
      <c r="J147" s="84"/>
      <c r="K147" s="33"/>
      <c r="L147" s="33"/>
      <c r="M147" s="33"/>
      <c r="N147" s="84"/>
      <c r="O147" s="19"/>
      <c r="P147" s="19"/>
      <c r="Q147" s="95"/>
      <c r="R147" s="33"/>
      <c r="S147" s="33"/>
      <c r="T147" s="95"/>
      <c r="U147" s="33"/>
      <c r="V147" s="33"/>
      <c r="W147" s="95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</row>
    <row r="148" spans="9:37">
      <c r="I148" s="33"/>
      <c r="J148" s="84"/>
      <c r="K148" s="33"/>
      <c r="L148" s="33"/>
      <c r="M148" s="33"/>
      <c r="N148" s="84"/>
      <c r="O148" s="19"/>
      <c r="P148" s="19"/>
      <c r="Q148" s="95"/>
      <c r="R148" s="33"/>
      <c r="S148" s="33"/>
      <c r="T148" s="95"/>
      <c r="U148" s="33"/>
      <c r="V148" s="33"/>
      <c r="W148" s="95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</row>
    <row r="149" spans="9:37">
      <c r="I149" s="33"/>
      <c r="J149" s="84"/>
      <c r="K149" s="33"/>
      <c r="L149" s="33"/>
      <c r="M149" s="33"/>
      <c r="N149" s="84"/>
      <c r="O149" s="19"/>
      <c r="P149" s="19"/>
      <c r="Q149" s="95"/>
      <c r="R149" s="33"/>
      <c r="S149" s="33"/>
      <c r="T149" s="95"/>
      <c r="U149" s="33"/>
      <c r="V149" s="33"/>
      <c r="W149" s="95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</row>
    <row r="150" spans="9:37">
      <c r="I150" s="33"/>
      <c r="J150" s="84"/>
      <c r="K150" s="33"/>
      <c r="L150" s="33"/>
      <c r="M150" s="33"/>
      <c r="N150" s="84"/>
      <c r="O150" s="19"/>
      <c r="P150" s="19"/>
      <c r="Q150" s="95"/>
      <c r="R150" s="33"/>
      <c r="S150" s="33"/>
      <c r="T150" s="95"/>
      <c r="U150" s="33"/>
      <c r="V150" s="33"/>
      <c r="W150" s="95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</row>
    <row r="151" spans="9:37">
      <c r="I151" s="33"/>
      <c r="J151" s="84"/>
      <c r="K151" s="33"/>
      <c r="L151" s="33"/>
      <c r="M151" s="33"/>
      <c r="N151" s="84"/>
      <c r="O151" s="19"/>
      <c r="P151" s="19"/>
      <c r="Q151" s="95"/>
      <c r="R151" s="33"/>
      <c r="S151" s="33"/>
      <c r="T151" s="95"/>
      <c r="U151" s="33"/>
      <c r="V151" s="33"/>
      <c r="W151" s="95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</row>
    <row r="152" spans="9:37">
      <c r="I152" s="33"/>
      <c r="J152" s="84"/>
      <c r="K152" s="33"/>
      <c r="L152" s="33"/>
      <c r="M152" s="33"/>
      <c r="N152" s="84"/>
      <c r="O152" s="19"/>
      <c r="P152" s="19"/>
      <c r="Q152" s="95"/>
      <c r="R152" s="33"/>
      <c r="S152" s="33"/>
      <c r="T152" s="95"/>
      <c r="U152" s="33"/>
      <c r="V152" s="33"/>
      <c r="W152" s="95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</row>
    <row r="153" spans="9:37">
      <c r="I153" s="33"/>
      <c r="J153" s="84"/>
      <c r="K153" s="33"/>
      <c r="L153" s="33"/>
      <c r="M153" s="33"/>
      <c r="N153" s="84"/>
      <c r="O153" s="19"/>
      <c r="P153" s="19"/>
      <c r="Q153" s="95"/>
      <c r="R153" s="33"/>
      <c r="S153" s="33"/>
      <c r="T153" s="95"/>
      <c r="U153" s="33"/>
      <c r="V153" s="33"/>
      <c r="W153" s="95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</row>
    <row r="154" spans="9:37">
      <c r="I154" s="33"/>
      <c r="J154" s="84"/>
      <c r="K154" s="33"/>
      <c r="L154" s="33"/>
      <c r="M154" s="33"/>
      <c r="N154" s="84"/>
      <c r="O154" s="19"/>
      <c r="P154" s="19"/>
      <c r="Q154" s="95"/>
      <c r="R154" s="33"/>
      <c r="S154" s="33"/>
      <c r="T154" s="95"/>
      <c r="U154" s="33"/>
      <c r="V154" s="33"/>
      <c r="W154" s="95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</row>
    <row r="155" spans="9:37">
      <c r="I155" s="33"/>
      <c r="J155" s="84"/>
      <c r="K155" s="33"/>
      <c r="L155" s="33"/>
      <c r="M155" s="33"/>
      <c r="N155" s="84"/>
      <c r="O155" s="19"/>
      <c r="P155" s="19"/>
      <c r="Q155" s="95"/>
      <c r="R155" s="33"/>
      <c r="S155" s="33"/>
      <c r="T155" s="95"/>
      <c r="U155" s="33"/>
      <c r="V155" s="33"/>
      <c r="W155" s="95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</row>
    <row r="156" spans="9:37">
      <c r="I156" s="33"/>
      <c r="J156" s="84"/>
      <c r="K156" s="33"/>
      <c r="L156" s="33"/>
      <c r="M156" s="33"/>
      <c r="N156" s="84"/>
      <c r="O156" s="19"/>
      <c r="P156" s="19"/>
      <c r="Q156" s="95"/>
      <c r="R156" s="33"/>
      <c r="S156" s="33"/>
      <c r="T156" s="95"/>
      <c r="U156" s="33"/>
      <c r="V156" s="33"/>
      <c r="W156" s="95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</row>
    <row r="157" spans="9:37">
      <c r="I157" s="33"/>
      <c r="J157" s="84"/>
      <c r="K157" s="33"/>
      <c r="L157" s="33"/>
      <c r="M157" s="33"/>
      <c r="N157" s="84"/>
      <c r="O157" s="19"/>
      <c r="P157" s="19"/>
      <c r="Q157" s="95"/>
      <c r="R157" s="33"/>
      <c r="S157" s="33"/>
      <c r="T157" s="95"/>
      <c r="U157" s="33"/>
      <c r="V157" s="33"/>
      <c r="W157" s="95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</row>
    <row r="158" spans="9:37">
      <c r="I158" s="33"/>
      <c r="J158" s="84"/>
      <c r="K158" s="33"/>
      <c r="L158" s="33"/>
      <c r="M158" s="33"/>
      <c r="N158" s="84"/>
      <c r="O158" s="19"/>
      <c r="P158" s="19"/>
      <c r="Q158" s="95"/>
      <c r="R158" s="33"/>
      <c r="S158" s="33"/>
      <c r="T158" s="95"/>
      <c r="U158" s="33"/>
      <c r="V158" s="33"/>
      <c r="W158" s="95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</row>
    <row r="159" spans="9:37">
      <c r="I159" s="33"/>
      <c r="J159" s="84"/>
      <c r="K159" s="33"/>
      <c r="L159" s="33"/>
      <c r="M159" s="33"/>
      <c r="N159" s="84"/>
      <c r="O159" s="19"/>
      <c r="P159" s="19"/>
      <c r="Q159" s="95"/>
      <c r="R159" s="33"/>
      <c r="S159" s="33"/>
      <c r="T159" s="95"/>
      <c r="U159" s="33"/>
      <c r="V159" s="33"/>
      <c r="W159" s="95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</row>
    <row r="160" spans="9:37">
      <c r="I160" s="33"/>
      <c r="J160" s="84"/>
      <c r="K160" s="33"/>
      <c r="L160" s="33"/>
      <c r="M160" s="33"/>
      <c r="N160" s="84"/>
      <c r="O160" s="19"/>
      <c r="P160" s="19"/>
      <c r="Q160" s="95"/>
      <c r="R160" s="33"/>
      <c r="S160" s="33"/>
      <c r="T160" s="95"/>
      <c r="U160" s="33"/>
      <c r="V160" s="33"/>
      <c r="W160" s="95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</row>
    <row r="161" spans="9:37">
      <c r="I161" s="33"/>
      <c r="J161" s="84"/>
      <c r="K161" s="33"/>
      <c r="L161" s="33"/>
      <c r="M161" s="33"/>
      <c r="N161" s="84"/>
      <c r="O161" s="19"/>
      <c r="P161" s="19"/>
      <c r="Q161" s="95"/>
      <c r="R161" s="33"/>
      <c r="S161" s="33"/>
      <c r="T161" s="95"/>
      <c r="U161" s="33"/>
      <c r="V161" s="33"/>
      <c r="W161" s="95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</row>
    <row r="162" spans="9:37">
      <c r="I162" s="33"/>
      <c r="J162" s="84"/>
      <c r="K162" s="33"/>
      <c r="L162" s="33"/>
      <c r="M162" s="33"/>
      <c r="N162" s="84"/>
      <c r="O162" s="19"/>
      <c r="P162" s="19"/>
      <c r="Q162" s="95"/>
      <c r="R162" s="33"/>
      <c r="S162" s="33"/>
      <c r="T162" s="95"/>
      <c r="U162" s="33"/>
      <c r="V162" s="33"/>
      <c r="W162" s="95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</row>
    <row r="163" spans="9:37">
      <c r="I163" s="33"/>
      <c r="J163" s="84"/>
      <c r="K163" s="33"/>
      <c r="L163" s="33"/>
      <c r="M163" s="33"/>
      <c r="N163" s="84"/>
      <c r="O163" s="19"/>
      <c r="P163" s="19"/>
      <c r="Q163" s="95"/>
      <c r="R163" s="33"/>
      <c r="S163" s="33"/>
      <c r="T163" s="95"/>
      <c r="U163" s="33"/>
      <c r="V163" s="33"/>
      <c r="W163" s="95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</row>
    <row r="164" spans="9:37">
      <c r="I164" s="33"/>
      <c r="J164" s="84"/>
      <c r="K164" s="33"/>
      <c r="L164" s="33"/>
      <c r="M164" s="33"/>
      <c r="N164" s="84"/>
      <c r="O164" s="19"/>
      <c r="P164" s="19"/>
      <c r="Q164" s="95"/>
      <c r="R164" s="33"/>
      <c r="S164" s="33"/>
      <c r="T164" s="95"/>
      <c r="U164" s="33"/>
      <c r="V164" s="33"/>
      <c r="W164" s="95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</row>
    <row r="165" spans="9:37">
      <c r="I165" s="33"/>
      <c r="J165" s="84"/>
      <c r="K165" s="33"/>
      <c r="L165" s="33"/>
      <c r="M165" s="33"/>
      <c r="N165" s="84"/>
      <c r="O165" s="19"/>
      <c r="P165" s="19"/>
      <c r="Q165" s="95"/>
      <c r="R165" s="33"/>
      <c r="S165" s="33"/>
      <c r="T165" s="95"/>
      <c r="U165" s="33"/>
      <c r="V165" s="33"/>
      <c r="W165" s="95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</row>
    <row r="166" spans="9:37">
      <c r="I166" s="33"/>
      <c r="J166" s="84"/>
      <c r="K166" s="33"/>
      <c r="L166" s="33"/>
      <c r="M166" s="33"/>
      <c r="N166" s="84"/>
      <c r="O166" s="19"/>
      <c r="P166" s="19"/>
      <c r="Q166" s="95"/>
      <c r="R166" s="33"/>
      <c r="S166" s="33"/>
      <c r="T166" s="95"/>
      <c r="U166" s="33"/>
      <c r="V166" s="33"/>
      <c r="W166" s="95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</row>
    <row r="167" spans="9:37">
      <c r="I167" s="33"/>
      <c r="J167" s="84"/>
      <c r="K167" s="33"/>
      <c r="L167" s="33"/>
      <c r="M167" s="33"/>
      <c r="N167" s="84"/>
      <c r="O167" s="19"/>
      <c r="P167" s="19"/>
      <c r="Q167" s="95"/>
      <c r="R167" s="33"/>
      <c r="S167" s="33"/>
      <c r="T167" s="95"/>
      <c r="U167" s="33"/>
      <c r="V167" s="33"/>
      <c r="W167" s="95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</row>
    <row r="168" spans="9:37">
      <c r="I168" s="33"/>
      <c r="J168" s="84"/>
      <c r="K168" s="33"/>
      <c r="L168" s="33"/>
      <c r="M168" s="33"/>
      <c r="N168" s="84"/>
      <c r="O168" s="19"/>
      <c r="P168" s="19"/>
      <c r="Q168" s="95"/>
      <c r="R168" s="33"/>
      <c r="S168" s="33"/>
      <c r="T168" s="95"/>
      <c r="U168" s="33"/>
      <c r="V168" s="33"/>
      <c r="W168" s="95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9:37">
      <c r="I169" s="33"/>
      <c r="J169" s="84"/>
      <c r="K169" s="33"/>
      <c r="L169" s="33"/>
      <c r="M169" s="33"/>
      <c r="N169" s="84"/>
      <c r="O169" s="19"/>
      <c r="P169" s="19"/>
      <c r="Q169" s="95"/>
      <c r="R169" s="33"/>
      <c r="S169" s="33"/>
      <c r="T169" s="95"/>
      <c r="U169" s="33"/>
      <c r="V169" s="33"/>
      <c r="W169" s="95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</row>
    <row r="170" spans="9:37">
      <c r="I170" s="33"/>
      <c r="J170" s="84"/>
      <c r="K170" s="33"/>
      <c r="L170" s="33"/>
      <c r="M170" s="33"/>
      <c r="N170" s="84"/>
      <c r="O170" s="19"/>
      <c r="P170" s="19"/>
      <c r="Q170" s="95"/>
      <c r="R170" s="33"/>
      <c r="S170" s="33"/>
      <c r="T170" s="95"/>
      <c r="U170" s="33"/>
      <c r="V170" s="33"/>
      <c r="W170" s="95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</row>
    <row r="171" spans="9:37">
      <c r="I171" s="33"/>
      <c r="J171" s="84"/>
      <c r="K171" s="33"/>
      <c r="L171" s="33"/>
      <c r="M171" s="33"/>
      <c r="N171" s="84"/>
      <c r="O171" s="19"/>
      <c r="P171" s="19"/>
      <c r="Q171" s="95"/>
      <c r="R171" s="33"/>
      <c r="S171" s="33"/>
      <c r="T171" s="95"/>
      <c r="U171" s="33"/>
      <c r="V171" s="33"/>
      <c r="W171" s="95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</row>
    <row r="172" spans="9:37">
      <c r="I172" s="33"/>
      <c r="J172" s="84"/>
      <c r="K172" s="33"/>
      <c r="L172" s="33"/>
      <c r="M172" s="33"/>
      <c r="N172" s="84"/>
      <c r="O172" s="19"/>
      <c r="P172" s="19"/>
      <c r="Q172" s="95"/>
      <c r="R172" s="33"/>
      <c r="S172" s="33"/>
      <c r="T172" s="95"/>
      <c r="U172" s="33"/>
      <c r="V172" s="33"/>
      <c r="W172" s="95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</row>
    <row r="173" spans="9:37">
      <c r="I173" s="33"/>
      <c r="J173" s="84"/>
      <c r="K173" s="33"/>
      <c r="L173" s="33"/>
      <c r="M173" s="33"/>
      <c r="N173" s="84"/>
      <c r="O173" s="19"/>
      <c r="P173" s="19"/>
      <c r="Q173" s="95"/>
      <c r="R173" s="33"/>
      <c r="S173" s="33"/>
      <c r="T173" s="95"/>
      <c r="U173" s="33"/>
      <c r="V173" s="33"/>
      <c r="W173" s="95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</row>
    <row r="174" spans="9:37">
      <c r="I174" s="33"/>
      <c r="J174" s="84"/>
      <c r="K174" s="33"/>
      <c r="L174" s="33"/>
      <c r="M174" s="33"/>
      <c r="N174" s="84"/>
      <c r="O174" s="19"/>
      <c r="P174" s="19"/>
      <c r="Q174" s="95"/>
      <c r="R174" s="33"/>
      <c r="S174" s="33"/>
      <c r="T174" s="95"/>
      <c r="U174" s="33"/>
      <c r="V174" s="33"/>
      <c r="W174" s="95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</row>
    <row r="175" spans="9:37">
      <c r="I175" s="33"/>
      <c r="J175" s="84"/>
      <c r="K175" s="33"/>
      <c r="L175" s="33"/>
      <c r="M175" s="33"/>
      <c r="N175" s="84"/>
      <c r="O175" s="19"/>
      <c r="P175" s="19"/>
      <c r="Q175" s="95"/>
      <c r="R175" s="33"/>
      <c r="S175" s="33"/>
      <c r="T175" s="95"/>
      <c r="U175" s="33"/>
      <c r="V175" s="33"/>
      <c r="W175" s="95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</row>
    <row r="176" spans="9:37">
      <c r="I176" s="33"/>
      <c r="J176" s="84"/>
      <c r="K176" s="33"/>
      <c r="L176" s="33"/>
      <c r="M176" s="33"/>
      <c r="N176" s="84"/>
      <c r="O176" s="19"/>
      <c r="P176" s="19"/>
      <c r="Q176" s="95"/>
      <c r="R176" s="33"/>
      <c r="S176" s="33"/>
      <c r="T176" s="95"/>
      <c r="U176" s="33"/>
      <c r="V176" s="33"/>
      <c r="W176" s="95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</row>
    <row r="177" spans="9:37">
      <c r="I177" s="33"/>
      <c r="J177" s="84"/>
      <c r="K177" s="33"/>
      <c r="L177" s="33"/>
      <c r="M177" s="33"/>
      <c r="N177" s="84"/>
      <c r="O177" s="19"/>
      <c r="P177" s="19"/>
      <c r="Q177" s="95"/>
      <c r="R177" s="33"/>
      <c r="S177" s="33"/>
      <c r="T177" s="95"/>
      <c r="U177" s="33"/>
      <c r="V177" s="33"/>
      <c r="W177" s="95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</row>
    <row r="178" spans="9:37">
      <c r="I178" s="33"/>
      <c r="J178" s="84"/>
      <c r="K178" s="33"/>
      <c r="L178" s="33"/>
      <c r="M178" s="33"/>
      <c r="N178" s="84"/>
      <c r="O178" s="19"/>
      <c r="P178" s="19"/>
      <c r="Q178" s="95"/>
      <c r="R178" s="33"/>
      <c r="S178" s="33"/>
      <c r="T178" s="95"/>
      <c r="U178" s="33"/>
      <c r="V178" s="33"/>
      <c r="W178" s="95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</row>
    <row r="179" spans="9:37">
      <c r="I179" s="33"/>
      <c r="J179" s="84"/>
      <c r="K179" s="33"/>
      <c r="L179" s="33"/>
      <c r="M179" s="33"/>
      <c r="N179" s="84"/>
      <c r="O179" s="19"/>
      <c r="P179" s="19"/>
      <c r="Q179" s="95"/>
      <c r="R179" s="33"/>
      <c r="S179" s="33"/>
      <c r="T179" s="95"/>
      <c r="U179" s="33"/>
      <c r="V179" s="33"/>
      <c r="W179" s="95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</row>
    <row r="180" spans="9:37">
      <c r="I180" s="33"/>
      <c r="J180" s="84"/>
      <c r="K180" s="33"/>
      <c r="L180" s="33"/>
      <c r="M180" s="33"/>
      <c r="N180" s="84"/>
      <c r="O180" s="19"/>
      <c r="P180" s="19"/>
      <c r="Q180" s="95"/>
      <c r="R180" s="33"/>
      <c r="S180" s="33"/>
      <c r="T180" s="95"/>
      <c r="U180" s="33"/>
      <c r="V180" s="33"/>
      <c r="W180" s="95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</row>
    <row r="181" spans="9:37">
      <c r="I181" s="33"/>
      <c r="J181" s="84"/>
      <c r="K181" s="33"/>
      <c r="L181" s="33"/>
      <c r="M181" s="33"/>
      <c r="N181" s="84"/>
      <c r="O181" s="19"/>
      <c r="P181" s="19"/>
      <c r="Q181" s="95"/>
      <c r="R181" s="33"/>
      <c r="S181" s="33"/>
      <c r="T181" s="95"/>
      <c r="U181" s="33"/>
      <c r="V181" s="33"/>
      <c r="W181" s="95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</row>
    <row r="182" spans="9:37">
      <c r="I182" s="33"/>
      <c r="J182" s="84"/>
      <c r="K182" s="33"/>
      <c r="L182" s="33"/>
      <c r="M182" s="33"/>
      <c r="N182" s="84"/>
      <c r="O182" s="19"/>
      <c r="P182" s="19"/>
      <c r="Q182" s="95"/>
      <c r="R182" s="33"/>
      <c r="S182" s="33"/>
      <c r="T182" s="95"/>
      <c r="U182" s="33"/>
      <c r="V182" s="33"/>
      <c r="W182" s="95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</row>
    <row r="183" spans="9:37">
      <c r="I183" s="33"/>
      <c r="J183" s="84"/>
      <c r="K183" s="33"/>
      <c r="L183" s="33"/>
      <c r="M183" s="33"/>
      <c r="N183" s="84"/>
      <c r="O183" s="19"/>
      <c r="P183" s="19"/>
      <c r="Q183" s="95"/>
      <c r="R183" s="33"/>
      <c r="S183" s="33"/>
      <c r="T183" s="95"/>
      <c r="U183" s="33"/>
      <c r="V183" s="33"/>
      <c r="W183" s="95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9:37">
      <c r="I184" s="33"/>
      <c r="J184" s="84"/>
      <c r="K184" s="33"/>
      <c r="L184" s="33"/>
      <c r="M184" s="33"/>
      <c r="N184" s="84"/>
      <c r="O184" s="19"/>
      <c r="P184" s="19"/>
      <c r="Q184" s="95"/>
      <c r="R184" s="33"/>
      <c r="S184" s="33"/>
      <c r="T184" s="95"/>
      <c r="U184" s="33"/>
      <c r="V184" s="33"/>
      <c r="W184" s="95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</row>
    <row r="185" spans="9:37">
      <c r="I185" s="33"/>
      <c r="J185" s="84"/>
      <c r="K185" s="33"/>
      <c r="L185" s="33"/>
      <c r="M185" s="33"/>
      <c r="N185" s="84"/>
      <c r="O185" s="19"/>
      <c r="P185" s="19"/>
      <c r="Q185" s="95"/>
      <c r="R185" s="33"/>
      <c r="S185" s="33"/>
      <c r="T185" s="95"/>
      <c r="U185" s="33"/>
      <c r="V185" s="33"/>
      <c r="W185" s="95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</row>
    <row r="186" spans="9:37">
      <c r="I186" s="33"/>
      <c r="J186" s="84"/>
      <c r="K186" s="33"/>
      <c r="L186" s="33"/>
      <c r="M186" s="33"/>
      <c r="N186" s="84"/>
      <c r="O186" s="19"/>
      <c r="P186" s="19"/>
      <c r="Q186" s="95"/>
      <c r="R186" s="33"/>
      <c r="S186" s="33"/>
      <c r="T186" s="95"/>
      <c r="U186" s="33"/>
      <c r="V186" s="33"/>
      <c r="W186" s="95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</row>
    <row r="187" spans="9:37">
      <c r="I187" s="33"/>
      <c r="J187" s="84"/>
      <c r="K187" s="33"/>
      <c r="L187" s="33"/>
      <c r="M187" s="33"/>
      <c r="N187" s="84"/>
      <c r="O187" s="19"/>
      <c r="P187" s="19"/>
      <c r="Q187" s="95"/>
      <c r="R187" s="33"/>
      <c r="S187" s="33"/>
      <c r="T187" s="95"/>
      <c r="U187" s="33"/>
      <c r="V187" s="33"/>
      <c r="W187" s="95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</row>
    <row r="188" spans="9:37">
      <c r="I188" s="33"/>
      <c r="J188" s="84"/>
      <c r="K188" s="33"/>
      <c r="L188" s="33"/>
      <c r="M188" s="33"/>
      <c r="N188" s="84"/>
      <c r="O188" s="19"/>
      <c r="P188" s="19"/>
      <c r="Q188" s="95"/>
      <c r="R188" s="33"/>
      <c r="S188" s="33"/>
      <c r="T188" s="95"/>
      <c r="U188" s="33"/>
      <c r="V188" s="33"/>
      <c r="W188" s="95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9:37">
      <c r="I189" s="33"/>
      <c r="J189" s="84"/>
      <c r="K189" s="33"/>
      <c r="L189" s="33"/>
      <c r="M189" s="33"/>
      <c r="N189" s="84"/>
      <c r="O189" s="19"/>
      <c r="P189" s="19"/>
      <c r="Q189" s="95"/>
      <c r="R189" s="33"/>
      <c r="S189" s="33"/>
      <c r="T189" s="95"/>
      <c r="U189" s="33"/>
      <c r="V189" s="33"/>
      <c r="W189" s="95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</row>
    <row r="190" spans="9:37">
      <c r="I190" s="33"/>
      <c r="J190" s="84"/>
      <c r="K190" s="33"/>
      <c r="L190" s="33"/>
      <c r="M190" s="33"/>
      <c r="N190" s="84"/>
      <c r="O190" s="19"/>
      <c r="P190" s="19"/>
      <c r="Q190" s="95"/>
      <c r="R190" s="33"/>
      <c r="S190" s="33"/>
      <c r="T190" s="95"/>
      <c r="U190" s="33"/>
      <c r="V190" s="33"/>
      <c r="W190" s="95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</row>
    <row r="191" spans="9:37">
      <c r="I191" s="33"/>
      <c r="J191" s="84"/>
      <c r="K191" s="33"/>
      <c r="L191" s="33"/>
      <c r="M191" s="33"/>
      <c r="N191" s="84"/>
      <c r="O191" s="19"/>
      <c r="P191" s="19"/>
      <c r="Q191" s="95"/>
      <c r="R191" s="33"/>
      <c r="S191" s="33"/>
      <c r="T191" s="95"/>
      <c r="U191" s="33"/>
      <c r="V191" s="33"/>
      <c r="W191" s="95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</row>
    <row r="192" spans="9:37">
      <c r="I192" s="33"/>
      <c r="J192" s="84"/>
      <c r="K192" s="33"/>
      <c r="L192" s="33"/>
      <c r="M192" s="33"/>
      <c r="N192" s="84"/>
      <c r="O192" s="19"/>
      <c r="P192" s="19"/>
      <c r="Q192" s="95"/>
      <c r="R192" s="33"/>
      <c r="S192" s="33"/>
      <c r="T192" s="95"/>
      <c r="U192" s="33"/>
      <c r="V192" s="33"/>
      <c r="W192" s="95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9:37">
      <c r="I193" s="33"/>
      <c r="J193" s="84"/>
      <c r="K193" s="33"/>
      <c r="L193" s="33"/>
      <c r="M193" s="33"/>
      <c r="N193" s="84"/>
      <c r="O193" s="19"/>
      <c r="P193" s="19"/>
      <c r="Q193" s="95"/>
      <c r="R193" s="33"/>
      <c r="S193" s="33"/>
      <c r="T193" s="95"/>
      <c r="U193" s="33"/>
      <c r="V193" s="33"/>
      <c r="W193" s="95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</row>
    <row r="194" spans="9:37">
      <c r="I194" s="33"/>
      <c r="J194" s="84"/>
      <c r="K194" s="33"/>
      <c r="L194" s="33"/>
      <c r="M194" s="33"/>
      <c r="N194" s="84"/>
      <c r="O194" s="19"/>
      <c r="P194" s="19"/>
      <c r="Q194" s="95"/>
      <c r="R194" s="33"/>
      <c r="S194" s="33"/>
      <c r="T194" s="95"/>
      <c r="U194" s="33"/>
      <c r="V194" s="33"/>
      <c r="W194" s="95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</row>
    <row r="195" spans="9:37">
      <c r="I195" s="33"/>
      <c r="J195" s="84"/>
      <c r="K195" s="33"/>
      <c r="L195" s="33"/>
      <c r="M195" s="33"/>
      <c r="N195" s="84"/>
      <c r="O195" s="19"/>
      <c r="P195" s="19"/>
      <c r="Q195" s="95"/>
      <c r="R195" s="33"/>
      <c r="S195" s="33"/>
      <c r="T195" s="95"/>
      <c r="U195" s="33"/>
      <c r="V195" s="33"/>
      <c r="W195" s="95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</row>
    <row r="196" spans="9:37">
      <c r="I196" s="33"/>
      <c r="J196" s="84"/>
      <c r="K196" s="33"/>
      <c r="L196" s="33"/>
      <c r="M196" s="33"/>
      <c r="N196" s="84"/>
      <c r="O196" s="19"/>
      <c r="P196" s="19"/>
      <c r="Q196" s="95"/>
      <c r="R196" s="33"/>
      <c r="S196" s="33"/>
      <c r="T196" s="95"/>
      <c r="U196" s="33"/>
      <c r="V196" s="33"/>
      <c r="W196" s="95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</row>
    <row r="197" spans="9:37">
      <c r="I197" s="33"/>
      <c r="J197" s="84"/>
      <c r="K197" s="33"/>
      <c r="L197" s="33"/>
      <c r="M197" s="33"/>
      <c r="N197" s="84"/>
      <c r="O197" s="19"/>
      <c r="P197" s="19"/>
      <c r="Q197" s="95"/>
      <c r="R197" s="33"/>
      <c r="S197" s="33"/>
      <c r="T197" s="95"/>
      <c r="U197" s="33"/>
      <c r="V197" s="33"/>
      <c r="W197" s="95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</row>
    <row r="198" spans="9:37">
      <c r="I198" s="33"/>
      <c r="J198" s="84"/>
      <c r="K198" s="33"/>
      <c r="L198" s="33"/>
      <c r="M198" s="33"/>
      <c r="N198" s="84"/>
      <c r="O198" s="19"/>
      <c r="P198" s="19"/>
      <c r="Q198" s="95"/>
      <c r="R198" s="33"/>
      <c r="S198" s="33"/>
      <c r="T198" s="95"/>
      <c r="U198" s="33"/>
      <c r="V198" s="33"/>
      <c r="W198" s="95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</row>
    <row r="199" spans="9:37">
      <c r="I199" s="33"/>
      <c r="J199" s="84"/>
      <c r="K199" s="33"/>
      <c r="L199" s="33"/>
      <c r="M199" s="33"/>
      <c r="N199" s="84"/>
      <c r="O199" s="19"/>
      <c r="P199" s="19"/>
      <c r="Q199" s="95"/>
      <c r="R199" s="33"/>
      <c r="S199" s="33"/>
      <c r="T199" s="95"/>
      <c r="U199" s="33"/>
      <c r="V199" s="33"/>
      <c r="W199" s="95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9:37">
      <c r="I200" s="33"/>
      <c r="J200" s="84"/>
      <c r="K200" s="33"/>
      <c r="L200" s="33"/>
      <c r="M200" s="33"/>
      <c r="N200" s="84"/>
      <c r="O200" s="19"/>
      <c r="P200" s="19"/>
      <c r="Q200" s="95"/>
      <c r="R200" s="33"/>
      <c r="S200" s="33"/>
      <c r="T200" s="95"/>
      <c r="U200" s="33"/>
      <c r="V200" s="33"/>
      <c r="W200" s="95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</row>
    <row r="201" spans="9:37">
      <c r="I201" s="33"/>
      <c r="J201" s="84"/>
      <c r="K201" s="33"/>
      <c r="L201" s="33"/>
      <c r="M201" s="33"/>
      <c r="N201" s="84"/>
      <c r="O201" s="19"/>
      <c r="P201" s="19"/>
      <c r="Q201" s="95"/>
      <c r="R201" s="33"/>
      <c r="S201" s="33"/>
      <c r="T201" s="95"/>
      <c r="U201" s="33"/>
      <c r="V201" s="33"/>
      <c r="W201" s="95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9:37">
      <c r="I202" s="33"/>
      <c r="J202" s="84"/>
      <c r="K202" s="33"/>
      <c r="L202" s="33"/>
      <c r="M202" s="33"/>
      <c r="N202" s="84"/>
      <c r="O202" s="19"/>
      <c r="P202" s="19"/>
      <c r="Q202" s="95"/>
      <c r="R202" s="33"/>
      <c r="S202" s="33"/>
      <c r="T202" s="95"/>
      <c r="U202" s="33"/>
      <c r="V202" s="33"/>
      <c r="W202" s="95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9:37">
      <c r="I203" s="33"/>
      <c r="J203" s="84"/>
      <c r="K203" s="33"/>
      <c r="L203" s="33"/>
      <c r="M203" s="33"/>
      <c r="N203" s="84"/>
      <c r="O203" s="19"/>
      <c r="P203" s="19"/>
      <c r="Q203" s="95"/>
      <c r="R203" s="33"/>
      <c r="S203" s="33"/>
      <c r="T203" s="95"/>
      <c r="U203" s="33"/>
      <c r="V203" s="33"/>
      <c r="W203" s="95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9:37">
      <c r="I204" s="33"/>
      <c r="J204" s="84"/>
      <c r="K204" s="33"/>
      <c r="L204" s="33"/>
      <c r="M204" s="33"/>
      <c r="N204" s="84"/>
      <c r="O204" s="19"/>
      <c r="P204" s="19"/>
      <c r="Q204" s="95"/>
      <c r="R204" s="33"/>
      <c r="S204" s="33"/>
      <c r="T204" s="95"/>
      <c r="U204" s="33"/>
      <c r="V204" s="33"/>
      <c r="W204" s="95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</row>
    <row r="205" spans="9:37">
      <c r="I205" s="33"/>
      <c r="J205" s="84"/>
      <c r="K205" s="33"/>
      <c r="L205" s="33"/>
      <c r="M205" s="33"/>
      <c r="N205" s="84"/>
      <c r="O205" s="19"/>
      <c r="P205" s="19"/>
      <c r="Q205" s="95"/>
      <c r="R205" s="33"/>
      <c r="S205" s="33"/>
      <c r="T205" s="95"/>
      <c r="U205" s="33"/>
      <c r="V205" s="33"/>
      <c r="W205" s="95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</row>
    <row r="206" spans="9:37">
      <c r="I206" s="33"/>
      <c r="J206" s="84"/>
      <c r="K206" s="33"/>
      <c r="L206" s="33"/>
      <c r="M206" s="33"/>
      <c r="N206" s="84"/>
      <c r="O206" s="19"/>
      <c r="P206" s="19"/>
      <c r="Q206" s="95"/>
      <c r="R206" s="33"/>
      <c r="S206" s="33"/>
      <c r="T206" s="95"/>
      <c r="U206" s="33"/>
      <c r="V206" s="33"/>
      <c r="W206" s="95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</row>
    <row r="207" spans="9:37">
      <c r="I207" s="33"/>
      <c r="J207" s="84"/>
      <c r="K207" s="33"/>
      <c r="L207" s="33"/>
      <c r="M207" s="33"/>
      <c r="N207" s="84"/>
      <c r="O207" s="19"/>
      <c r="P207" s="19"/>
      <c r="Q207" s="95"/>
      <c r="R207" s="33"/>
      <c r="S207" s="33"/>
      <c r="T207" s="95"/>
      <c r="U207" s="33"/>
      <c r="V207" s="33"/>
      <c r="W207" s="95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9:37">
      <c r="I208" s="33"/>
      <c r="J208" s="84"/>
      <c r="K208" s="33"/>
      <c r="L208" s="33"/>
      <c r="M208" s="33"/>
      <c r="N208" s="84"/>
      <c r="O208" s="19"/>
      <c r="P208" s="19"/>
      <c r="Q208" s="95"/>
      <c r="R208" s="33"/>
      <c r="S208" s="33"/>
      <c r="T208" s="95"/>
      <c r="U208" s="33"/>
      <c r="V208" s="33"/>
      <c r="W208" s="95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</row>
    <row r="209" spans="9:37">
      <c r="I209" s="33"/>
      <c r="J209" s="84"/>
      <c r="K209" s="33"/>
      <c r="L209" s="33"/>
      <c r="M209" s="33"/>
      <c r="N209" s="84"/>
      <c r="O209" s="19"/>
      <c r="P209" s="19"/>
      <c r="Q209" s="95"/>
      <c r="R209" s="33"/>
      <c r="S209" s="33"/>
      <c r="T209" s="95"/>
      <c r="U209" s="33"/>
      <c r="V209" s="33"/>
      <c r="W209" s="95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</row>
    <row r="210" spans="9:37">
      <c r="I210" s="33"/>
      <c r="J210" s="84"/>
      <c r="K210" s="33"/>
      <c r="L210" s="33"/>
      <c r="M210" s="33"/>
      <c r="N210" s="84"/>
      <c r="O210" s="19"/>
      <c r="P210" s="19"/>
      <c r="Q210" s="95"/>
      <c r="R210" s="33"/>
      <c r="S210" s="33"/>
      <c r="T210" s="95"/>
      <c r="U210" s="33"/>
      <c r="V210" s="33"/>
      <c r="W210" s="95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</row>
    <row r="211" spans="9:37">
      <c r="I211" s="33"/>
      <c r="J211" s="84"/>
      <c r="K211" s="33"/>
      <c r="L211" s="33"/>
      <c r="M211" s="33"/>
      <c r="N211" s="84"/>
      <c r="O211" s="19"/>
      <c r="P211" s="19"/>
      <c r="Q211" s="95"/>
      <c r="R211" s="33"/>
      <c r="S211" s="33"/>
      <c r="T211" s="95"/>
      <c r="U211" s="33"/>
      <c r="V211" s="33"/>
      <c r="W211" s="95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9:37">
      <c r="I212" s="33"/>
      <c r="J212" s="84"/>
      <c r="K212" s="33"/>
      <c r="L212" s="33"/>
      <c r="M212" s="33"/>
      <c r="N212" s="84"/>
      <c r="O212" s="19"/>
      <c r="P212" s="19"/>
      <c r="Q212" s="95"/>
      <c r="R212" s="33"/>
      <c r="S212" s="33"/>
      <c r="T212" s="95"/>
      <c r="U212" s="33"/>
      <c r="V212" s="33"/>
      <c r="W212" s="95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</row>
    <row r="213" spans="9:37">
      <c r="I213" s="33"/>
      <c r="J213" s="84"/>
      <c r="K213" s="33"/>
      <c r="L213" s="33"/>
      <c r="M213" s="33"/>
      <c r="N213" s="84"/>
      <c r="O213" s="19"/>
      <c r="P213" s="19"/>
      <c r="Q213" s="95"/>
      <c r="R213" s="33"/>
      <c r="S213" s="33"/>
      <c r="T213" s="95"/>
      <c r="U213" s="33"/>
      <c r="V213" s="33"/>
      <c r="W213" s="95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</row>
    <row r="214" spans="9:37">
      <c r="I214" s="33"/>
      <c r="J214" s="84"/>
      <c r="K214" s="33"/>
      <c r="L214" s="33"/>
      <c r="M214" s="33"/>
      <c r="N214" s="84"/>
      <c r="O214" s="19"/>
      <c r="P214" s="19"/>
      <c r="Q214" s="95"/>
      <c r="R214" s="33"/>
      <c r="S214" s="33"/>
      <c r="T214" s="95"/>
      <c r="U214" s="33"/>
      <c r="V214" s="33"/>
      <c r="W214" s="95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</row>
    <row r="215" spans="9:37">
      <c r="I215" s="33"/>
      <c r="J215" s="84"/>
      <c r="K215" s="33"/>
      <c r="L215" s="33"/>
      <c r="M215" s="33"/>
      <c r="N215" s="84"/>
      <c r="O215" s="19"/>
      <c r="P215" s="19"/>
      <c r="Q215" s="95"/>
      <c r="R215" s="33"/>
      <c r="S215" s="33"/>
      <c r="T215" s="95"/>
      <c r="U215" s="33"/>
      <c r="V215" s="33"/>
      <c r="W215" s="95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</row>
    <row r="216" spans="9:37">
      <c r="I216" s="33"/>
      <c r="J216" s="84"/>
      <c r="K216" s="33"/>
      <c r="L216" s="33"/>
      <c r="M216" s="33"/>
      <c r="N216" s="84"/>
      <c r="O216" s="19"/>
      <c r="P216" s="19"/>
      <c r="Q216" s="95"/>
      <c r="R216" s="33"/>
      <c r="S216" s="33"/>
      <c r="T216" s="95"/>
      <c r="U216" s="33"/>
      <c r="V216" s="33"/>
      <c r="W216" s="95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</row>
    <row r="217" spans="9:37">
      <c r="I217" s="33"/>
      <c r="J217" s="84"/>
      <c r="K217" s="33"/>
      <c r="L217" s="33"/>
      <c r="M217" s="33"/>
      <c r="N217" s="84"/>
      <c r="O217" s="19"/>
      <c r="P217" s="19"/>
      <c r="Q217" s="95"/>
      <c r="R217" s="33"/>
      <c r="S217" s="33"/>
      <c r="T217" s="95"/>
      <c r="U217" s="33"/>
      <c r="V217" s="33"/>
      <c r="W217" s="95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</row>
    <row r="218" spans="9:37">
      <c r="I218" s="33"/>
      <c r="J218" s="84"/>
      <c r="K218" s="33"/>
      <c r="L218" s="33"/>
      <c r="M218" s="33"/>
      <c r="N218" s="84"/>
      <c r="O218" s="19"/>
      <c r="P218" s="19"/>
      <c r="Q218" s="95"/>
      <c r="R218" s="33"/>
      <c r="S218" s="33"/>
      <c r="T218" s="95"/>
      <c r="U218" s="33"/>
      <c r="V218" s="33"/>
      <c r="W218" s="95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9:37">
      <c r="I219" s="33"/>
      <c r="J219" s="84"/>
      <c r="K219" s="33"/>
      <c r="L219" s="33"/>
      <c r="M219" s="33"/>
      <c r="N219" s="84"/>
      <c r="O219" s="19"/>
      <c r="P219" s="19"/>
      <c r="Q219" s="95"/>
      <c r="R219" s="33"/>
      <c r="S219" s="33"/>
      <c r="T219" s="95"/>
      <c r="U219" s="33"/>
      <c r="V219" s="33"/>
      <c r="W219" s="95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9:37">
      <c r="I220" s="33"/>
      <c r="J220" s="84"/>
      <c r="K220" s="33"/>
      <c r="L220" s="33"/>
      <c r="M220" s="33"/>
      <c r="N220" s="84"/>
      <c r="O220" s="19"/>
      <c r="P220" s="19"/>
      <c r="Q220" s="95"/>
      <c r="R220" s="33"/>
      <c r="S220" s="33"/>
      <c r="T220" s="95"/>
      <c r="U220" s="33"/>
      <c r="V220" s="33"/>
      <c r="W220" s="95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9:37">
      <c r="I221" s="33"/>
      <c r="J221" s="84"/>
      <c r="K221" s="33"/>
      <c r="L221" s="33"/>
      <c r="M221" s="33"/>
      <c r="N221" s="84"/>
      <c r="O221" s="19"/>
      <c r="P221" s="19"/>
      <c r="Q221" s="95"/>
      <c r="R221" s="33"/>
      <c r="S221" s="33"/>
      <c r="T221" s="95"/>
      <c r="U221" s="33"/>
      <c r="V221" s="33"/>
      <c r="W221" s="95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9:37">
      <c r="I222" s="33"/>
      <c r="J222" s="84"/>
      <c r="K222" s="33"/>
      <c r="L222" s="33"/>
      <c r="M222" s="33"/>
      <c r="N222" s="84"/>
      <c r="O222" s="19"/>
      <c r="P222" s="19"/>
      <c r="Q222" s="95"/>
      <c r="R222" s="33"/>
      <c r="S222" s="33"/>
      <c r="T222" s="95"/>
      <c r="U222" s="33"/>
      <c r="V222" s="33"/>
      <c r="W222" s="95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9:37">
      <c r="I223" s="33"/>
      <c r="J223" s="84"/>
      <c r="K223" s="33"/>
      <c r="L223" s="33"/>
      <c r="M223" s="33"/>
      <c r="N223" s="84"/>
      <c r="O223" s="19"/>
      <c r="P223" s="19"/>
      <c r="Q223" s="95"/>
      <c r="R223" s="33"/>
      <c r="S223" s="33"/>
      <c r="T223" s="95"/>
      <c r="U223" s="33"/>
      <c r="V223" s="33"/>
      <c r="W223" s="95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9:37">
      <c r="I224" s="33"/>
      <c r="J224" s="84"/>
      <c r="K224" s="33"/>
      <c r="L224" s="33"/>
      <c r="M224" s="33"/>
      <c r="N224" s="84"/>
      <c r="O224" s="19"/>
      <c r="P224" s="19"/>
      <c r="Q224" s="95"/>
      <c r="R224" s="33"/>
      <c r="S224" s="33"/>
      <c r="T224" s="95"/>
      <c r="U224" s="33"/>
      <c r="V224" s="33"/>
      <c r="W224" s="95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9:37">
      <c r="I225" s="33"/>
      <c r="J225" s="84"/>
      <c r="K225" s="33"/>
      <c r="L225" s="33"/>
      <c r="M225" s="33"/>
      <c r="N225" s="84"/>
      <c r="O225" s="19"/>
      <c r="P225" s="19"/>
      <c r="Q225" s="95"/>
      <c r="R225" s="33"/>
      <c r="S225" s="33"/>
      <c r="T225" s="95"/>
      <c r="U225" s="33"/>
      <c r="V225" s="33"/>
      <c r="W225" s="95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9:37">
      <c r="I226" s="33"/>
      <c r="J226" s="84"/>
      <c r="K226" s="33"/>
      <c r="L226" s="33"/>
      <c r="M226" s="33"/>
      <c r="N226" s="84"/>
      <c r="O226" s="19"/>
      <c r="P226" s="19"/>
      <c r="Q226" s="95"/>
      <c r="R226" s="33"/>
      <c r="S226" s="33"/>
      <c r="T226" s="95"/>
      <c r="U226" s="33"/>
      <c r="V226" s="33"/>
      <c r="W226" s="95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9:37">
      <c r="I227" s="33"/>
      <c r="J227" s="84"/>
      <c r="K227" s="33"/>
      <c r="L227" s="33"/>
      <c r="M227" s="33"/>
      <c r="N227" s="84"/>
      <c r="O227" s="19"/>
      <c r="P227" s="19"/>
      <c r="Q227" s="95"/>
      <c r="R227" s="33"/>
      <c r="S227" s="33"/>
      <c r="T227" s="95"/>
      <c r="U227" s="33"/>
      <c r="V227" s="33"/>
      <c r="W227" s="95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9:37">
      <c r="I228" s="33"/>
      <c r="J228" s="84"/>
      <c r="K228" s="33"/>
      <c r="L228" s="33"/>
      <c r="M228" s="33"/>
      <c r="N228" s="84"/>
      <c r="O228" s="19"/>
      <c r="P228" s="19"/>
      <c r="Q228" s="95"/>
      <c r="R228" s="33"/>
      <c r="S228" s="33"/>
      <c r="T228" s="95"/>
      <c r="U228" s="33"/>
      <c r="V228" s="33"/>
      <c r="W228" s="95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9:37">
      <c r="I229" s="33"/>
      <c r="J229" s="84"/>
      <c r="K229" s="33"/>
      <c r="L229" s="33"/>
      <c r="M229" s="33"/>
      <c r="N229" s="84"/>
      <c r="O229" s="19"/>
      <c r="P229" s="19"/>
      <c r="Q229" s="95"/>
      <c r="R229" s="33"/>
      <c r="S229" s="33"/>
      <c r="T229" s="95"/>
      <c r="U229" s="33"/>
      <c r="V229" s="33"/>
      <c r="W229" s="95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9:37">
      <c r="I230" s="33"/>
      <c r="J230" s="84"/>
      <c r="K230" s="33"/>
      <c r="L230" s="33"/>
      <c r="M230" s="33"/>
      <c r="N230" s="84"/>
      <c r="O230" s="19"/>
      <c r="P230" s="19"/>
      <c r="Q230" s="95"/>
      <c r="R230" s="33"/>
      <c r="S230" s="33"/>
      <c r="T230" s="95"/>
      <c r="U230" s="33"/>
      <c r="V230" s="33"/>
      <c r="W230" s="95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9:37">
      <c r="I231" s="33"/>
      <c r="J231" s="84"/>
      <c r="K231" s="33"/>
      <c r="L231" s="33"/>
      <c r="M231" s="33"/>
      <c r="N231" s="84"/>
      <c r="O231" s="19"/>
      <c r="P231" s="19"/>
      <c r="Q231" s="95"/>
      <c r="R231" s="33"/>
      <c r="S231" s="33"/>
      <c r="T231" s="95"/>
      <c r="U231" s="33"/>
      <c r="V231" s="33"/>
      <c r="W231" s="95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9:37">
      <c r="I232" s="33"/>
      <c r="J232" s="84"/>
      <c r="K232" s="33"/>
      <c r="L232" s="33"/>
      <c r="M232" s="33"/>
      <c r="N232" s="84"/>
      <c r="O232" s="19"/>
      <c r="P232" s="19"/>
      <c r="Q232" s="95"/>
      <c r="R232" s="33"/>
      <c r="S232" s="33"/>
      <c r="T232" s="95"/>
      <c r="U232" s="33"/>
      <c r="V232" s="33"/>
      <c r="W232" s="95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9:37">
      <c r="I233" s="33"/>
      <c r="J233" s="84"/>
      <c r="K233" s="33"/>
      <c r="L233" s="33"/>
      <c r="M233" s="33"/>
      <c r="N233" s="84"/>
      <c r="O233" s="19"/>
      <c r="P233" s="19"/>
      <c r="Q233" s="95"/>
      <c r="R233" s="33"/>
      <c r="S233" s="33"/>
      <c r="T233" s="95"/>
      <c r="U233" s="33"/>
      <c r="V233" s="33"/>
      <c r="W233" s="95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9:37">
      <c r="I234" s="33"/>
      <c r="J234" s="84"/>
      <c r="K234" s="33"/>
      <c r="L234" s="33"/>
      <c r="M234" s="33"/>
      <c r="N234" s="84"/>
      <c r="O234" s="19"/>
      <c r="P234" s="19"/>
      <c r="Q234" s="95"/>
      <c r="R234" s="33"/>
      <c r="S234" s="33"/>
      <c r="T234" s="95"/>
      <c r="U234" s="33"/>
      <c r="V234" s="33"/>
      <c r="W234" s="95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9:37">
      <c r="I235" s="33"/>
      <c r="J235" s="84"/>
      <c r="K235" s="33"/>
      <c r="L235" s="33"/>
      <c r="M235" s="33"/>
      <c r="N235" s="84"/>
      <c r="O235" s="19"/>
      <c r="P235" s="19"/>
      <c r="Q235" s="95"/>
      <c r="R235" s="33"/>
      <c r="S235" s="33"/>
      <c r="T235" s="95"/>
      <c r="U235" s="33"/>
      <c r="V235" s="33"/>
      <c r="W235" s="95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9:37">
      <c r="I236" s="33"/>
      <c r="J236" s="84"/>
      <c r="K236" s="33"/>
      <c r="L236" s="33"/>
      <c r="M236" s="33"/>
      <c r="N236" s="84"/>
      <c r="O236" s="19"/>
      <c r="P236" s="19"/>
      <c r="Q236" s="95"/>
      <c r="R236" s="33"/>
      <c r="S236" s="33"/>
      <c r="T236" s="95"/>
      <c r="U236" s="33"/>
      <c r="V236" s="33"/>
      <c r="W236" s="95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9:37">
      <c r="I237" s="33"/>
      <c r="J237" s="84"/>
      <c r="K237" s="33"/>
      <c r="L237" s="33"/>
      <c r="M237" s="33"/>
      <c r="N237" s="84"/>
      <c r="O237" s="19"/>
      <c r="P237" s="19"/>
      <c r="Q237" s="95"/>
      <c r="R237" s="33"/>
      <c r="S237" s="33"/>
      <c r="T237" s="95"/>
      <c r="U237" s="33"/>
      <c r="V237" s="33"/>
      <c r="W237" s="95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9:37">
      <c r="I238" s="33"/>
      <c r="J238" s="84"/>
      <c r="K238" s="33"/>
      <c r="L238" s="33"/>
      <c r="M238" s="33"/>
      <c r="N238" s="84"/>
      <c r="O238" s="19"/>
      <c r="P238" s="19"/>
      <c r="Q238" s="95"/>
      <c r="R238" s="33"/>
      <c r="S238" s="33"/>
      <c r="T238" s="95"/>
      <c r="U238" s="33"/>
      <c r="V238" s="33"/>
      <c r="W238" s="95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9:37">
      <c r="I239" s="33"/>
      <c r="J239" s="84"/>
      <c r="K239" s="33"/>
      <c r="L239" s="33"/>
      <c r="M239" s="33"/>
      <c r="N239" s="84"/>
      <c r="O239" s="19"/>
      <c r="P239" s="19"/>
      <c r="Q239" s="95"/>
      <c r="R239" s="33"/>
      <c r="S239" s="33"/>
      <c r="T239" s="95"/>
      <c r="U239" s="33"/>
      <c r="V239" s="33"/>
      <c r="W239" s="95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9:37">
      <c r="I240" s="33"/>
      <c r="J240" s="84"/>
      <c r="K240" s="33"/>
      <c r="L240" s="33"/>
      <c r="M240" s="33"/>
      <c r="N240" s="84"/>
      <c r="O240" s="19"/>
      <c r="P240" s="19"/>
      <c r="Q240" s="95"/>
      <c r="R240" s="33"/>
      <c r="S240" s="33"/>
      <c r="T240" s="95"/>
      <c r="U240" s="33"/>
      <c r="V240" s="33"/>
      <c r="W240" s="95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9:37">
      <c r="I241" s="33"/>
      <c r="J241" s="84"/>
      <c r="K241" s="33"/>
      <c r="L241" s="33"/>
      <c r="M241" s="33"/>
      <c r="N241" s="84"/>
      <c r="O241" s="19"/>
      <c r="P241" s="19"/>
      <c r="Q241" s="95"/>
      <c r="R241" s="33"/>
      <c r="S241" s="33"/>
      <c r="T241" s="95"/>
      <c r="U241" s="33"/>
      <c r="V241" s="33"/>
      <c r="W241" s="95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9:37">
      <c r="I242" s="33"/>
      <c r="J242" s="84"/>
      <c r="K242" s="33"/>
      <c r="L242" s="33"/>
      <c r="M242" s="33"/>
      <c r="N242" s="84"/>
      <c r="O242" s="19"/>
      <c r="P242" s="19"/>
      <c r="Q242" s="95"/>
      <c r="R242" s="33"/>
      <c r="S242" s="33"/>
      <c r="T242" s="95"/>
      <c r="U242" s="33"/>
      <c r="V242" s="33"/>
      <c r="W242" s="95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9:37">
      <c r="I243" s="33"/>
      <c r="J243" s="84"/>
      <c r="K243" s="33"/>
      <c r="L243" s="33"/>
      <c r="M243" s="33"/>
      <c r="N243" s="84"/>
      <c r="O243" s="19"/>
      <c r="P243" s="19"/>
      <c r="Q243" s="95"/>
      <c r="R243" s="33"/>
      <c r="S243" s="33"/>
      <c r="T243" s="95"/>
      <c r="U243" s="33"/>
      <c r="V243" s="33"/>
      <c r="W243" s="95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9:37">
      <c r="I244" s="33"/>
      <c r="J244" s="84"/>
      <c r="K244" s="33"/>
      <c r="L244" s="33"/>
      <c r="M244" s="33"/>
      <c r="N244" s="84"/>
      <c r="O244" s="19"/>
      <c r="P244" s="19"/>
      <c r="Q244" s="95"/>
      <c r="R244" s="33"/>
      <c r="S244" s="33"/>
      <c r="T244" s="95"/>
      <c r="U244" s="33"/>
      <c r="V244" s="33"/>
      <c r="W244" s="95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9:37">
      <c r="I245" s="33"/>
      <c r="J245" s="84"/>
      <c r="K245" s="33"/>
      <c r="L245" s="33"/>
      <c r="M245" s="33"/>
      <c r="N245" s="84"/>
      <c r="O245" s="19"/>
      <c r="P245" s="19"/>
      <c r="Q245" s="95"/>
      <c r="R245" s="33"/>
      <c r="S245" s="33"/>
      <c r="T245" s="95"/>
      <c r="U245" s="33"/>
      <c r="V245" s="33"/>
      <c r="W245" s="95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9:37">
      <c r="I246" s="33"/>
      <c r="J246" s="84"/>
      <c r="K246" s="33"/>
      <c r="L246" s="33"/>
      <c r="M246" s="33"/>
      <c r="N246" s="84"/>
      <c r="O246" s="19"/>
      <c r="P246" s="19"/>
      <c r="Q246" s="95"/>
      <c r="R246" s="33"/>
      <c r="S246" s="33"/>
      <c r="T246" s="95"/>
      <c r="U246" s="33"/>
      <c r="V246" s="33"/>
      <c r="W246" s="95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9:37">
      <c r="I247" s="33"/>
      <c r="J247" s="84"/>
      <c r="K247" s="33"/>
      <c r="L247" s="33"/>
      <c r="M247" s="33"/>
      <c r="N247" s="84"/>
      <c r="O247" s="33"/>
      <c r="P247" s="33"/>
      <c r="Q247" s="95"/>
      <c r="R247" s="33"/>
      <c r="S247" s="33"/>
      <c r="T247" s="95"/>
      <c r="U247" s="33"/>
      <c r="V247" s="33"/>
      <c r="W247" s="95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9:37">
      <c r="I248" s="33"/>
      <c r="J248" s="84"/>
      <c r="K248" s="33"/>
      <c r="L248" s="33"/>
      <c r="M248" s="33"/>
      <c r="N248" s="84"/>
      <c r="O248" s="33"/>
      <c r="P248" s="33"/>
      <c r="Q248" s="95"/>
      <c r="R248" s="33"/>
      <c r="S248" s="33"/>
      <c r="T248" s="95"/>
      <c r="U248" s="33"/>
      <c r="V248" s="33"/>
      <c r="W248" s="95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9:37">
      <c r="I249" s="33"/>
      <c r="J249" s="84"/>
      <c r="K249" s="33"/>
      <c r="L249" s="33"/>
      <c r="M249" s="33"/>
      <c r="N249" s="84"/>
      <c r="O249" s="33"/>
      <c r="P249" s="33"/>
      <c r="Q249" s="95"/>
      <c r="R249" s="33"/>
      <c r="S249" s="33"/>
      <c r="T249" s="95"/>
      <c r="U249" s="33"/>
      <c r="V249" s="33"/>
      <c r="W249" s="95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  <row r="250" spans="9:37">
      <c r="I250" s="33"/>
      <c r="J250" s="84"/>
      <c r="K250" s="33"/>
      <c r="L250" s="33"/>
      <c r="M250" s="33"/>
      <c r="N250" s="84"/>
      <c r="O250" s="33"/>
      <c r="P250" s="33"/>
      <c r="Q250" s="95"/>
      <c r="R250" s="33"/>
      <c r="S250" s="33"/>
      <c r="T250" s="95"/>
      <c r="U250" s="33"/>
      <c r="V250" s="33"/>
      <c r="W250" s="95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</row>
    <row r="251" spans="9:37">
      <c r="I251" s="33"/>
      <c r="J251" s="84"/>
      <c r="K251" s="33"/>
      <c r="L251" s="33"/>
      <c r="M251" s="33"/>
      <c r="N251" s="84"/>
      <c r="O251" s="33"/>
      <c r="P251" s="33"/>
      <c r="Q251" s="95"/>
      <c r="R251" s="33"/>
      <c r="S251" s="33"/>
      <c r="T251" s="95"/>
      <c r="U251" s="33"/>
      <c r="V251" s="33"/>
      <c r="W251" s="95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</row>
    <row r="252" spans="9:37">
      <c r="I252" s="33"/>
      <c r="J252" s="84"/>
      <c r="K252" s="33"/>
      <c r="L252" s="33"/>
      <c r="M252" s="33"/>
      <c r="N252" s="84"/>
      <c r="O252" s="33"/>
      <c r="P252" s="33"/>
      <c r="Q252" s="95"/>
      <c r="R252" s="33"/>
      <c r="S252" s="33"/>
      <c r="T252" s="95"/>
      <c r="U252" s="33"/>
      <c r="V252" s="33"/>
      <c r="W252" s="95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</row>
    <row r="253" spans="9:37">
      <c r="I253" s="33"/>
      <c r="J253" s="84"/>
      <c r="K253" s="33"/>
      <c r="L253" s="33"/>
      <c r="M253" s="33"/>
      <c r="N253" s="84"/>
      <c r="O253" s="33"/>
      <c r="P253" s="33"/>
      <c r="Q253" s="95"/>
      <c r="R253" s="33"/>
      <c r="S253" s="33"/>
      <c r="T253" s="95"/>
      <c r="U253" s="33"/>
      <c r="V253" s="33"/>
      <c r="W253" s="95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</row>
    <row r="254" spans="9:37">
      <c r="I254" s="33"/>
      <c r="J254" s="84"/>
      <c r="K254" s="33"/>
      <c r="L254" s="33"/>
      <c r="M254" s="33"/>
      <c r="N254" s="84"/>
      <c r="O254" s="33"/>
      <c r="P254" s="33"/>
      <c r="Q254" s="95"/>
      <c r="R254" s="33"/>
      <c r="S254" s="33"/>
      <c r="T254" s="95"/>
      <c r="U254" s="33"/>
      <c r="V254" s="33"/>
      <c r="W254" s="95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</row>
    <row r="255" spans="9:37">
      <c r="I255" s="33"/>
      <c r="J255" s="84"/>
      <c r="K255" s="33"/>
      <c r="L255" s="33"/>
      <c r="M255" s="33"/>
      <c r="N255" s="84"/>
      <c r="O255" s="33"/>
      <c r="P255" s="33"/>
      <c r="Q255" s="95"/>
      <c r="R255" s="33"/>
      <c r="S255" s="33"/>
      <c r="T255" s="95"/>
      <c r="U255" s="33"/>
      <c r="V255" s="33"/>
      <c r="W255" s="95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</row>
    <row r="256" spans="9:37">
      <c r="I256" s="33"/>
      <c r="J256" s="84"/>
      <c r="K256" s="33"/>
      <c r="L256" s="33"/>
      <c r="M256" s="33"/>
      <c r="N256" s="84"/>
      <c r="O256" s="33"/>
      <c r="P256" s="33"/>
      <c r="Q256" s="95"/>
      <c r="R256" s="33"/>
      <c r="S256" s="33"/>
      <c r="T256" s="95"/>
      <c r="U256" s="33"/>
      <c r="V256" s="33"/>
      <c r="W256" s="95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</row>
    <row r="257" spans="9:37">
      <c r="I257" s="33"/>
      <c r="J257" s="84"/>
      <c r="K257" s="33"/>
      <c r="L257" s="33"/>
      <c r="M257" s="33"/>
      <c r="N257" s="84"/>
      <c r="O257" s="33"/>
      <c r="P257" s="33"/>
      <c r="Q257" s="95"/>
      <c r="R257" s="33"/>
      <c r="S257" s="33"/>
      <c r="T257" s="95"/>
      <c r="U257" s="33"/>
      <c r="V257" s="33"/>
      <c r="W257" s="95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</row>
    <row r="258" spans="9:37">
      <c r="I258" s="33"/>
      <c r="J258" s="84"/>
      <c r="K258" s="33"/>
      <c r="L258" s="33"/>
      <c r="M258" s="33"/>
      <c r="N258" s="84"/>
      <c r="O258" s="33"/>
      <c r="P258" s="33"/>
      <c r="Q258" s="95"/>
      <c r="R258" s="33"/>
      <c r="S258" s="33"/>
      <c r="T258" s="95"/>
      <c r="U258" s="33"/>
      <c r="V258" s="33"/>
      <c r="W258" s="95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</row>
    <row r="259" spans="9:37">
      <c r="I259" s="33"/>
      <c r="J259" s="84"/>
      <c r="K259" s="33"/>
      <c r="L259" s="33"/>
      <c r="M259" s="33"/>
      <c r="N259" s="84"/>
      <c r="O259" s="33"/>
      <c r="P259" s="33"/>
      <c r="Q259" s="95"/>
      <c r="R259" s="33"/>
      <c r="S259" s="33"/>
      <c r="T259" s="95"/>
      <c r="U259" s="33"/>
      <c r="V259" s="33"/>
      <c r="W259" s="95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</row>
    <row r="260" spans="9:37">
      <c r="I260" s="33"/>
      <c r="J260" s="84"/>
      <c r="K260" s="33"/>
      <c r="L260" s="33"/>
      <c r="M260" s="33"/>
      <c r="N260" s="84"/>
      <c r="O260" s="33"/>
      <c r="P260" s="33"/>
      <c r="Q260" s="95"/>
      <c r="R260" s="33"/>
      <c r="S260" s="33"/>
      <c r="T260" s="95"/>
      <c r="U260" s="33"/>
      <c r="V260" s="33"/>
      <c r="W260" s="95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</row>
    <row r="261" spans="9:37">
      <c r="I261" s="33"/>
      <c r="J261" s="84"/>
      <c r="K261" s="33"/>
      <c r="L261" s="33"/>
      <c r="M261" s="33"/>
      <c r="N261" s="84"/>
      <c r="O261" s="33"/>
      <c r="P261" s="33"/>
      <c r="Q261" s="95"/>
      <c r="R261" s="33"/>
      <c r="S261" s="33"/>
      <c r="T261" s="95"/>
      <c r="U261" s="33"/>
      <c r="V261" s="33"/>
      <c r="W261" s="95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</row>
    <row r="262" spans="9:37">
      <c r="I262" s="33"/>
      <c r="J262" s="84"/>
      <c r="K262" s="33"/>
      <c r="L262" s="33"/>
      <c r="M262" s="33"/>
      <c r="N262" s="84"/>
      <c r="O262" s="33"/>
      <c r="P262" s="33"/>
      <c r="Q262" s="95"/>
      <c r="R262" s="33"/>
      <c r="S262" s="33"/>
      <c r="T262" s="95"/>
      <c r="U262" s="33"/>
      <c r="V262" s="33"/>
      <c r="W262" s="95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</row>
    <row r="263" spans="9:37">
      <c r="I263" s="33"/>
      <c r="J263" s="84"/>
      <c r="K263" s="33"/>
      <c r="L263" s="33"/>
      <c r="M263" s="33"/>
      <c r="N263" s="84"/>
      <c r="O263" s="33"/>
      <c r="P263" s="33"/>
      <c r="Q263" s="95"/>
      <c r="R263" s="33"/>
      <c r="S263" s="33"/>
      <c r="T263" s="95"/>
      <c r="U263" s="33"/>
      <c r="V263" s="33"/>
      <c r="W263" s="95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</row>
    <row r="264" spans="9:37">
      <c r="I264" s="33"/>
      <c r="J264" s="84"/>
      <c r="K264" s="33"/>
      <c r="L264" s="33"/>
      <c r="M264" s="33"/>
      <c r="N264" s="84"/>
      <c r="O264" s="33"/>
      <c r="P264" s="33"/>
      <c r="Q264" s="95"/>
      <c r="R264" s="33"/>
      <c r="S264" s="33"/>
      <c r="T264" s="95"/>
      <c r="U264" s="33"/>
      <c r="V264" s="33"/>
      <c r="W264" s="95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</row>
    <row r="265" spans="9:37">
      <c r="I265" s="33"/>
      <c r="J265" s="84"/>
      <c r="K265" s="33"/>
      <c r="L265" s="33"/>
      <c r="M265" s="33"/>
      <c r="N265" s="84"/>
      <c r="O265" s="33"/>
      <c r="P265" s="33"/>
      <c r="Q265" s="95"/>
      <c r="R265" s="33"/>
      <c r="S265" s="33"/>
      <c r="T265" s="95"/>
      <c r="U265" s="33"/>
      <c r="V265" s="33"/>
      <c r="W265" s="95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</row>
    <row r="266" spans="9:37">
      <c r="I266" s="33"/>
      <c r="J266" s="84"/>
      <c r="K266" s="33"/>
      <c r="L266" s="33"/>
      <c r="M266" s="33"/>
      <c r="N266" s="84"/>
      <c r="O266" s="33"/>
      <c r="P266" s="33"/>
      <c r="Q266" s="95"/>
      <c r="R266" s="33"/>
      <c r="S266" s="33"/>
      <c r="T266" s="95"/>
      <c r="U266" s="33"/>
      <c r="V266" s="33"/>
      <c r="W266" s="95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</row>
    <row r="267" spans="9:37">
      <c r="I267" s="33"/>
      <c r="J267" s="84"/>
      <c r="K267" s="33"/>
      <c r="L267" s="33"/>
      <c r="M267" s="33"/>
      <c r="N267" s="84"/>
      <c r="O267" s="33"/>
      <c r="P267" s="33"/>
      <c r="Q267" s="95"/>
      <c r="R267" s="33"/>
      <c r="S267" s="33"/>
      <c r="T267" s="95"/>
      <c r="U267" s="33"/>
      <c r="V267" s="33"/>
      <c r="W267" s="95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</row>
    <row r="268" spans="9:37">
      <c r="I268" s="33"/>
      <c r="J268" s="84"/>
      <c r="K268" s="33"/>
      <c r="L268" s="33"/>
      <c r="M268" s="33"/>
      <c r="N268" s="84"/>
      <c r="O268" s="33"/>
      <c r="P268" s="33"/>
      <c r="Q268" s="95"/>
      <c r="R268" s="33"/>
      <c r="S268" s="33"/>
      <c r="T268" s="95"/>
      <c r="U268" s="33"/>
      <c r="V268" s="33"/>
      <c r="W268" s="95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</row>
    <row r="269" spans="9:37">
      <c r="I269" s="33"/>
      <c r="J269" s="84"/>
      <c r="K269" s="33"/>
      <c r="L269" s="33"/>
      <c r="M269" s="33"/>
      <c r="N269" s="84"/>
      <c r="O269" s="33"/>
      <c r="P269" s="33"/>
      <c r="Q269" s="95"/>
      <c r="R269" s="33"/>
      <c r="S269" s="33"/>
      <c r="T269" s="95"/>
      <c r="U269" s="33"/>
      <c r="V269" s="33"/>
      <c r="W269" s="95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</row>
    <row r="270" spans="9:37">
      <c r="I270" s="33"/>
      <c r="J270" s="84"/>
      <c r="K270" s="33"/>
      <c r="L270" s="33"/>
      <c r="M270" s="33"/>
      <c r="N270" s="84"/>
      <c r="O270" s="33"/>
      <c r="P270" s="33"/>
      <c r="Q270" s="95"/>
      <c r="R270" s="33"/>
      <c r="S270" s="33"/>
      <c r="T270" s="95"/>
      <c r="U270" s="33"/>
      <c r="V270" s="33"/>
      <c r="W270" s="95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</row>
    <row r="271" spans="9:37">
      <c r="I271" s="33"/>
      <c r="J271" s="84"/>
      <c r="K271" s="33"/>
      <c r="L271" s="33"/>
      <c r="M271" s="33"/>
      <c r="N271" s="84"/>
      <c r="O271" s="33"/>
      <c r="P271" s="33"/>
      <c r="Q271" s="95"/>
      <c r="R271" s="33"/>
      <c r="S271" s="33"/>
      <c r="T271" s="95"/>
      <c r="U271" s="33"/>
      <c r="V271" s="33"/>
      <c r="W271" s="95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</row>
    <row r="272" spans="9:37">
      <c r="I272" s="33"/>
      <c r="J272" s="84"/>
      <c r="K272" s="33"/>
      <c r="L272" s="33"/>
      <c r="M272" s="33"/>
      <c r="N272" s="84"/>
      <c r="O272" s="33"/>
      <c r="P272" s="33"/>
      <c r="Q272" s="95"/>
      <c r="R272" s="33"/>
      <c r="S272" s="33"/>
      <c r="T272" s="95"/>
      <c r="U272" s="33"/>
      <c r="V272" s="33"/>
      <c r="W272" s="95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</row>
    <row r="273" spans="9:37">
      <c r="I273" s="33"/>
      <c r="J273" s="84"/>
      <c r="K273" s="33"/>
      <c r="L273" s="33"/>
      <c r="M273" s="33"/>
      <c r="N273" s="84"/>
      <c r="O273" s="33"/>
      <c r="P273" s="33"/>
      <c r="Q273" s="95"/>
      <c r="R273" s="33"/>
      <c r="S273" s="33"/>
      <c r="T273" s="95"/>
      <c r="U273" s="33"/>
      <c r="V273" s="33"/>
      <c r="W273" s="95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</row>
    <row r="274" spans="9:37">
      <c r="I274" s="33"/>
      <c r="J274" s="84"/>
      <c r="K274" s="33"/>
      <c r="L274" s="33"/>
      <c r="M274" s="33"/>
      <c r="N274" s="84"/>
      <c r="O274" s="33"/>
      <c r="P274" s="33"/>
      <c r="Q274" s="95"/>
      <c r="R274" s="33"/>
      <c r="S274" s="33"/>
      <c r="T274" s="95"/>
      <c r="U274" s="33"/>
      <c r="V274" s="33"/>
      <c r="W274" s="95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9:37">
      <c r="I275" s="33"/>
      <c r="J275" s="84"/>
      <c r="K275" s="33"/>
      <c r="L275" s="33"/>
      <c r="M275" s="33"/>
      <c r="N275" s="84"/>
      <c r="O275" s="33"/>
      <c r="P275" s="33"/>
      <c r="Q275" s="95"/>
      <c r="R275" s="33"/>
      <c r="S275" s="33"/>
      <c r="T275" s="95"/>
      <c r="U275" s="33"/>
      <c r="V275" s="33"/>
      <c r="W275" s="95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</row>
    <row r="276" spans="9:37">
      <c r="I276" s="33"/>
      <c r="J276" s="84"/>
      <c r="K276" s="33"/>
      <c r="L276" s="33"/>
      <c r="M276" s="33"/>
      <c r="N276" s="84"/>
      <c r="O276" s="33"/>
      <c r="P276" s="33"/>
      <c r="Q276" s="95"/>
      <c r="R276" s="33"/>
      <c r="S276" s="33"/>
      <c r="T276" s="95"/>
      <c r="U276" s="33"/>
      <c r="V276" s="33"/>
      <c r="W276" s="95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</row>
    <row r="277" spans="9:37">
      <c r="I277" s="33"/>
      <c r="J277" s="84"/>
      <c r="K277" s="33"/>
      <c r="L277" s="33"/>
      <c r="M277" s="33"/>
      <c r="N277" s="84"/>
      <c r="O277" s="33"/>
      <c r="P277" s="33"/>
      <c r="Q277" s="95"/>
      <c r="R277" s="33"/>
      <c r="S277" s="33"/>
      <c r="T277" s="95"/>
      <c r="U277" s="33"/>
      <c r="V277" s="33"/>
      <c r="W277" s="95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</row>
    <row r="278" spans="9:37">
      <c r="I278" s="33"/>
      <c r="J278" s="84"/>
      <c r="K278" s="33"/>
      <c r="L278" s="33"/>
      <c r="M278" s="33"/>
      <c r="N278" s="84"/>
      <c r="O278" s="33"/>
      <c r="P278" s="33"/>
      <c r="Q278" s="95"/>
      <c r="R278" s="33"/>
      <c r="S278" s="33"/>
      <c r="T278" s="95"/>
      <c r="U278" s="33"/>
      <c r="V278" s="33"/>
      <c r="W278" s="95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</row>
    <row r="279" spans="9:37">
      <c r="I279" s="33"/>
      <c r="J279" s="84"/>
      <c r="K279" s="33"/>
      <c r="L279" s="33"/>
      <c r="M279" s="33"/>
      <c r="N279" s="84"/>
      <c r="O279" s="33"/>
      <c r="P279" s="33"/>
      <c r="Q279" s="95"/>
      <c r="R279" s="33"/>
      <c r="S279" s="33"/>
      <c r="T279" s="95"/>
      <c r="U279" s="33"/>
      <c r="V279" s="33"/>
      <c r="W279" s="95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</row>
    <row r="280" spans="9:37">
      <c r="I280" s="33"/>
      <c r="J280" s="84"/>
      <c r="K280" s="33"/>
      <c r="L280" s="33"/>
      <c r="M280" s="33"/>
      <c r="N280" s="84"/>
      <c r="O280" s="33"/>
      <c r="P280" s="33"/>
      <c r="Q280" s="95"/>
      <c r="R280" s="33"/>
      <c r="S280" s="33"/>
      <c r="T280" s="95"/>
      <c r="U280" s="33"/>
      <c r="V280" s="33"/>
      <c r="W280" s="95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</row>
    <row r="281" spans="9:37">
      <c r="I281" s="33"/>
      <c r="J281" s="84"/>
      <c r="K281" s="33"/>
      <c r="L281" s="33"/>
      <c r="M281" s="33"/>
      <c r="N281" s="84"/>
      <c r="O281" s="33"/>
      <c r="P281" s="33"/>
      <c r="Q281" s="95"/>
      <c r="R281" s="33"/>
      <c r="S281" s="33"/>
      <c r="T281" s="95"/>
      <c r="U281" s="33"/>
      <c r="V281" s="33"/>
      <c r="W281" s="95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</row>
    <row r="282" spans="9:37">
      <c r="I282" s="33"/>
      <c r="J282" s="84"/>
      <c r="K282" s="33"/>
      <c r="L282" s="33"/>
      <c r="M282" s="33"/>
      <c r="N282" s="84"/>
      <c r="O282" s="33"/>
      <c r="P282" s="33"/>
      <c r="Q282" s="95"/>
      <c r="R282" s="33"/>
      <c r="S282" s="33"/>
      <c r="T282" s="95"/>
      <c r="U282" s="33"/>
      <c r="V282" s="33"/>
      <c r="W282" s="95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</row>
    <row r="283" spans="9:37">
      <c r="I283" s="33"/>
      <c r="J283" s="84"/>
      <c r="K283" s="33"/>
      <c r="L283" s="33"/>
      <c r="M283" s="33"/>
      <c r="N283" s="84"/>
      <c r="O283" s="33"/>
      <c r="P283" s="33"/>
      <c r="Q283" s="95"/>
      <c r="R283" s="33"/>
      <c r="S283" s="33"/>
      <c r="T283" s="95"/>
      <c r="U283" s="33"/>
      <c r="V283" s="33"/>
      <c r="W283" s="95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</row>
    <row r="284" spans="9:37">
      <c r="I284" s="33"/>
      <c r="J284" s="84"/>
      <c r="K284" s="33"/>
      <c r="L284" s="33"/>
      <c r="M284" s="33"/>
      <c r="N284" s="84"/>
      <c r="O284" s="33"/>
      <c r="P284" s="33"/>
      <c r="Q284" s="95"/>
      <c r="R284" s="33"/>
      <c r="S284" s="33"/>
      <c r="T284" s="95"/>
      <c r="U284" s="33"/>
      <c r="V284" s="33"/>
      <c r="W284" s="95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</row>
    <row r="285" spans="9:37">
      <c r="I285" s="33"/>
      <c r="J285" s="84"/>
      <c r="K285" s="33"/>
      <c r="L285" s="33"/>
      <c r="M285" s="33"/>
      <c r="N285" s="84"/>
      <c r="O285" s="33"/>
      <c r="P285" s="33"/>
      <c r="Q285" s="95"/>
      <c r="R285" s="33"/>
      <c r="S285" s="33"/>
      <c r="T285" s="95"/>
      <c r="U285" s="33"/>
      <c r="V285" s="33"/>
      <c r="W285" s="95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</row>
    <row r="286" spans="9:37">
      <c r="I286" s="33"/>
      <c r="J286" s="84"/>
      <c r="K286" s="33"/>
      <c r="L286" s="33"/>
      <c r="M286" s="33"/>
      <c r="N286" s="84"/>
      <c r="O286" s="33"/>
      <c r="P286" s="33"/>
      <c r="Q286" s="95"/>
      <c r="R286" s="33"/>
      <c r="S286" s="33"/>
      <c r="T286" s="95"/>
      <c r="U286" s="33"/>
      <c r="V286" s="33"/>
      <c r="W286" s="95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</row>
    <row r="287" spans="9:37">
      <c r="I287" s="33"/>
      <c r="J287" s="84"/>
      <c r="K287" s="33"/>
      <c r="L287" s="33"/>
      <c r="M287" s="33"/>
      <c r="N287" s="84"/>
      <c r="O287" s="33"/>
      <c r="P287" s="33"/>
      <c r="Q287" s="95"/>
      <c r="R287" s="33"/>
      <c r="S287" s="33"/>
      <c r="T287" s="95"/>
      <c r="U287" s="33"/>
      <c r="V287" s="33"/>
      <c r="W287" s="95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</row>
    <row r="288" spans="9:37">
      <c r="I288" s="33"/>
      <c r="J288" s="84"/>
      <c r="K288" s="33"/>
      <c r="L288" s="33"/>
      <c r="M288" s="33"/>
      <c r="N288" s="84"/>
      <c r="O288" s="33"/>
      <c r="P288" s="33"/>
      <c r="Q288" s="95"/>
      <c r="R288" s="33"/>
      <c r="S288" s="33"/>
      <c r="T288" s="95"/>
      <c r="U288" s="33"/>
      <c r="V288" s="33"/>
      <c r="W288" s="95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</row>
    <row r="289" spans="9:37">
      <c r="I289" s="33"/>
      <c r="J289" s="84"/>
      <c r="K289" s="33"/>
      <c r="L289" s="33"/>
      <c r="M289" s="33"/>
      <c r="N289" s="84"/>
      <c r="O289" s="33"/>
      <c r="P289" s="33"/>
      <c r="Q289" s="95"/>
      <c r="R289" s="33"/>
      <c r="S289" s="33"/>
      <c r="T289" s="95"/>
      <c r="U289" s="33"/>
      <c r="V289" s="33"/>
      <c r="W289" s="95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</row>
    <row r="290" spans="9:37">
      <c r="I290" s="33"/>
      <c r="J290" s="84"/>
      <c r="K290" s="33"/>
      <c r="L290" s="33"/>
      <c r="M290" s="33"/>
      <c r="N290" s="84"/>
      <c r="O290" s="33"/>
      <c r="P290" s="33"/>
      <c r="Q290" s="95"/>
      <c r="R290" s="33"/>
      <c r="S290" s="33"/>
      <c r="T290" s="95"/>
      <c r="U290" s="33"/>
      <c r="V290" s="33"/>
      <c r="W290" s="95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</row>
    <row r="291" spans="9:37">
      <c r="I291" s="33"/>
      <c r="J291" s="84"/>
      <c r="K291" s="33"/>
      <c r="L291" s="33"/>
      <c r="M291" s="33"/>
      <c r="N291" s="84"/>
      <c r="O291" s="33"/>
      <c r="P291" s="33"/>
      <c r="Q291" s="95"/>
      <c r="R291" s="33"/>
      <c r="S291" s="33"/>
      <c r="T291" s="95"/>
      <c r="U291" s="33"/>
      <c r="V291" s="33"/>
      <c r="W291" s="95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</row>
    <row r="292" spans="9:37">
      <c r="I292" s="33"/>
      <c r="J292" s="84"/>
      <c r="K292" s="33"/>
      <c r="L292" s="33"/>
      <c r="M292" s="33"/>
      <c r="N292" s="84"/>
      <c r="O292" s="33"/>
      <c r="P292" s="33"/>
      <c r="Q292" s="95"/>
      <c r="R292" s="33"/>
      <c r="S292" s="33"/>
      <c r="T292" s="95"/>
      <c r="U292" s="33"/>
      <c r="V292" s="33"/>
      <c r="W292" s="95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</row>
    <row r="293" spans="9:37">
      <c r="I293" s="33"/>
      <c r="J293" s="84"/>
      <c r="K293" s="33"/>
      <c r="L293" s="33"/>
      <c r="M293" s="33"/>
      <c r="N293" s="84"/>
      <c r="O293" s="33"/>
      <c r="P293" s="33"/>
      <c r="Q293" s="95"/>
      <c r="R293" s="33"/>
      <c r="S293" s="33"/>
      <c r="T293" s="95"/>
      <c r="U293" s="33"/>
      <c r="V293" s="33"/>
      <c r="W293" s="95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</row>
    <row r="294" spans="9:37">
      <c r="I294" s="33"/>
      <c r="J294" s="84"/>
      <c r="K294" s="33"/>
      <c r="L294" s="33"/>
      <c r="M294" s="33"/>
      <c r="N294" s="84"/>
      <c r="O294" s="33"/>
      <c r="P294" s="33"/>
      <c r="Q294" s="95"/>
      <c r="R294" s="33"/>
      <c r="S294" s="33"/>
      <c r="T294" s="95"/>
      <c r="U294" s="33"/>
      <c r="V294" s="33"/>
      <c r="W294" s="95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</row>
    <row r="295" spans="9:37">
      <c r="I295" s="33"/>
      <c r="J295" s="84"/>
      <c r="K295" s="33"/>
      <c r="L295" s="33"/>
      <c r="M295" s="33"/>
      <c r="N295" s="84"/>
      <c r="O295" s="33"/>
      <c r="P295" s="33"/>
      <c r="Q295" s="95"/>
      <c r="R295" s="33"/>
      <c r="S295" s="33"/>
      <c r="T295" s="95"/>
      <c r="U295" s="33"/>
      <c r="V295" s="33"/>
      <c r="W295" s="95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</row>
    <row r="296" spans="9:37">
      <c r="I296" s="33"/>
      <c r="J296" s="84"/>
      <c r="K296" s="33"/>
      <c r="L296" s="33"/>
      <c r="M296" s="33"/>
      <c r="N296" s="84"/>
      <c r="O296" s="33"/>
      <c r="P296" s="33"/>
      <c r="Q296" s="95"/>
      <c r="R296" s="33"/>
      <c r="S296" s="33"/>
      <c r="T296" s="95"/>
      <c r="U296" s="33"/>
      <c r="V296" s="33"/>
      <c r="W296" s="95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</row>
    <row r="297" spans="9:37">
      <c r="I297" s="33"/>
      <c r="J297" s="84"/>
      <c r="K297" s="33"/>
      <c r="L297" s="33"/>
      <c r="M297" s="33"/>
      <c r="N297" s="84"/>
      <c r="O297" s="33"/>
      <c r="P297" s="33"/>
      <c r="Q297" s="95"/>
      <c r="R297" s="33"/>
      <c r="S297" s="33"/>
      <c r="T297" s="95"/>
      <c r="U297" s="33"/>
      <c r="V297" s="33"/>
      <c r="W297" s="95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</row>
    <row r="298" spans="9:37">
      <c r="I298" s="33"/>
      <c r="J298" s="84"/>
      <c r="K298" s="33"/>
      <c r="L298" s="33"/>
      <c r="M298" s="33"/>
      <c r="N298" s="84"/>
      <c r="O298" s="33"/>
      <c r="P298" s="33"/>
      <c r="Q298" s="95"/>
      <c r="R298" s="33"/>
      <c r="S298" s="33"/>
      <c r="T298" s="95"/>
      <c r="U298" s="33"/>
      <c r="V298" s="33"/>
      <c r="W298" s="95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</row>
    <row r="299" spans="9:37">
      <c r="I299" s="33"/>
      <c r="J299" s="84"/>
      <c r="K299" s="33"/>
      <c r="L299" s="33"/>
      <c r="M299" s="33"/>
      <c r="N299" s="84"/>
      <c r="O299" s="33"/>
      <c r="P299" s="33"/>
      <c r="Q299" s="95"/>
      <c r="R299" s="33"/>
      <c r="S299" s="33"/>
      <c r="T299" s="95"/>
      <c r="U299" s="33"/>
      <c r="V299" s="33"/>
      <c r="W299" s="95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9:37">
      <c r="I300" s="33"/>
      <c r="J300" s="84"/>
      <c r="K300" s="33"/>
      <c r="L300" s="33"/>
      <c r="M300" s="33"/>
      <c r="N300" s="84"/>
      <c r="O300" s="33"/>
      <c r="P300" s="33"/>
      <c r="Q300" s="95"/>
      <c r="R300" s="33"/>
      <c r="S300" s="33"/>
      <c r="T300" s="95"/>
      <c r="U300" s="33"/>
      <c r="V300" s="33"/>
      <c r="W300" s="95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</row>
    <row r="301" spans="9:37">
      <c r="I301" s="33"/>
      <c r="J301" s="84"/>
      <c r="K301" s="33"/>
      <c r="L301" s="33"/>
      <c r="M301" s="33"/>
      <c r="N301" s="84"/>
      <c r="O301" s="33"/>
      <c r="P301" s="33"/>
      <c r="Q301" s="95"/>
      <c r="R301" s="33"/>
      <c r="S301" s="33"/>
      <c r="T301" s="95"/>
      <c r="U301" s="33"/>
      <c r="V301" s="33"/>
      <c r="W301" s="95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</row>
    <row r="302" spans="9:37">
      <c r="I302" s="33"/>
      <c r="J302" s="84"/>
      <c r="K302" s="33"/>
      <c r="L302" s="33"/>
      <c r="M302" s="33"/>
      <c r="N302" s="84"/>
      <c r="O302" s="33"/>
      <c r="P302" s="33"/>
      <c r="Q302" s="95"/>
      <c r="R302" s="33"/>
      <c r="S302" s="33"/>
      <c r="T302" s="95"/>
      <c r="U302" s="33"/>
      <c r="V302" s="33"/>
      <c r="W302" s="95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</row>
    <row r="303" spans="9:37">
      <c r="I303" s="33"/>
      <c r="J303" s="84"/>
      <c r="K303" s="33"/>
      <c r="L303" s="33"/>
      <c r="M303" s="33"/>
      <c r="N303" s="84"/>
      <c r="O303" s="33"/>
      <c r="P303" s="33"/>
      <c r="Q303" s="95"/>
      <c r="R303" s="33"/>
      <c r="S303" s="33"/>
      <c r="T303" s="95"/>
      <c r="U303" s="33"/>
      <c r="V303" s="33"/>
      <c r="W303" s="95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</row>
    <row r="304" spans="9:37">
      <c r="I304" s="33"/>
      <c r="J304" s="84"/>
      <c r="K304" s="33"/>
      <c r="L304" s="33"/>
      <c r="M304" s="33"/>
      <c r="N304" s="84"/>
      <c r="O304" s="33"/>
      <c r="P304" s="33"/>
      <c r="Q304" s="95"/>
      <c r="R304" s="33"/>
      <c r="S304" s="33"/>
      <c r="T304" s="95"/>
      <c r="U304" s="33"/>
      <c r="V304" s="33"/>
      <c r="W304" s="95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</row>
    <row r="305" spans="9:37">
      <c r="I305" s="33"/>
      <c r="J305" s="84"/>
      <c r="K305" s="33"/>
      <c r="L305" s="33"/>
      <c r="M305" s="33"/>
      <c r="N305" s="84"/>
      <c r="O305" s="33"/>
      <c r="P305" s="33"/>
      <c r="Q305" s="95"/>
      <c r="R305" s="33"/>
      <c r="S305" s="33"/>
      <c r="T305" s="95"/>
      <c r="U305" s="33"/>
      <c r="V305" s="33"/>
      <c r="W305" s="95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</row>
    <row r="306" spans="9:37">
      <c r="I306" s="33"/>
      <c r="J306" s="84"/>
      <c r="K306" s="33"/>
      <c r="L306" s="33"/>
      <c r="M306" s="33"/>
      <c r="N306" s="84"/>
      <c r="O306" s="33"/>
      <c r="P306" s="33"/>
      <c r="Q306" s="95"/>
      <c r="R306" s="33"/>
      <c r="S306" s="33"/>
      <c r="T306" s="95"/>
      <c r="U306" s="33"/>
      <c r="V306" s="33"/>
      <c r="W306" s="95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</row>
    <row r="307" spans="9:37">
      <c r="I307" s="33"/>
      <c r="J307" s="84"/>
      <c r="K307" s="33"/>
      <c r="L307" s="33"/>
      <c r="M307" s="33"/>
      <c r="N307" s="84"/>
      <c r="O307" s="33"/>
      <c r="P307" s="33"/>
      <c r="Q307" s="95"/>
      <c r="R307" s="33"/>
      <c r="S307" s="33"/>
      <c r="T307" s="95"/>
      <c r="U307" s="33"/>
      <c r="V307" s="33"/>
      <c r="W307" s="95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</row>
    <row r="308" spans="9:37">
      <c r="I308" s="33"/>
      <c r="J308" s="84"/>
      <c r="K308" s="33"/>
      <c r="L308" s="33"/>
      <c r="M308" s="33"/>
      <c r="N308" s="84"/>
      <c r="O308" s="33"/>
      <c r="P308" s="33"/>
      <c r="Q308" s="95"/>
      <c r="R308" s="33"/>
      <c r="S308" s="33"/>
      <c r="T308" s="95"/>
      <c r="U308" s="33"/>
      <c r="V308" s="33"/>
      <c r="W308" s="95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</row>
    <row r="309" spans="9:37">
      <c r="I309" s="33"/>
      <c r="J309" s="84"/>
      <c r="K309" s="33"/>
      <c r="L309" s="33"/>
      <c r="M309" s="33"/>
      <c r="N309" s="84"/>
      <c r="O309" s="33"/>
      <c r="P309" s="33"/>
      <c r="Q309" s="95"/>
      <c r="R309" s="33"/>
      <c r="S309" s="33"/>
      <c r="T309" s="95"/>
      <c r="U309" s="33"/>
      <c r="V309" s="33"/>
      <c r="W309" s="95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</row>
    <row r="310" spans="9:37">
      <c r="I310" s="33"/>
      <c r="J310" s="84"/>
      <c r="K310" s="33"/>
      <c r="L310" s="33"/>
      <c r="M310" s="33"/>
      <c r="N310" s="84"/>
      <c r="O310" s="33"/>
      <c r="P310" s="33"/>
      <c r="Q310" s="95"/>
      <c r="R310" s="33"/>
      <c r="S310" s="33"/>
      <c r="T310" s="95"/>
      <c r="U310" s="33"/>
      <c r="V310" s="33"/>
      <c r="W310" s="95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</row>
    <row r="311" spans="9:37">
      <c r="I311" s="33"/>
      <c r="J311" s="84"/>
      <c r="K311" s="33"/>
      <c r="L311" s="33"/>
      <c r="M311" s="33"/>
      <c r="N311" s="84"/>
      <c r="O311" s="33"/>
      <c r="P311" s="33"/>
      <c r="Q311" s="95"/>
      <c r="R311" s="33"/>
      <c r="S311" s="33"/>
      <c r="T311" s="95"/>
      <c r="U311" s="33"/>
      <c r="V311" s="33"/>
      <c r="W311" s="95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</row>
    <row r="312" spans="9:37">
      <c r="I312" s="33"/>
      <c r="J312" s="84"/>
      <c r="K312" s="33"/>
      <c r="L312" s="33"/>
      <c r="M312" s="33"/>
      <c r="N312" s="84"/>
      <c r="O312" s="33"/>
      <c r="P312" s="33"/>
      <c r="Q312" s="95"/>
      <c r="R312" s="33"/>
      <c r="S312" s="33"/>
      <c r="T312" s="95"/>
      <c r="U312" s="33"/>
      <c r="V312" s="33"/>
      <c r="W312" s="95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</row>
    <row r="313" spans="9:37">
      <c r="I313" s="33"/>
      <c r="J313" s="84"/>
      <c r="K313" s="33"/>
      <c r="L313" s="33"/>
      <c r="M313" s="33"/>
      <c r="N313" s="84"/>
      <c r="O313" s="33"/>
      <c r="P313" s="33"/>
      <c r="Q313" s="95"/>
      <c r="R313" s="33"/>
      <c r="S313" s="33"/>
      <c r="T313" s="95"/>
      <c r="U313" s="33"/>
      <c r="V313" s="33"/>
      <c r="W313" s="95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</row>
    <row r="314" spans="9:37">
      <c r="I314" s="33"/>
      <c r="J314" s="84"/>
      <c r="K314" s="33"/>
      <c r="L314" s="33"/>
      <c r="M314" s="33"/>
      <c r="N314" s="84"/>
      <c r="O314" s="33"/>
      <c r="P314" s="33"/>
      <c r="Q314" s="95"/>
      <c r="R314" s="33"/>
      <c r="S314" s="33"/>
      <c r="T314" s="95"/>
      <c r="U314" s="33"/>
      <c r="V314" s="33"/>
      <c r="W314" s="95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</row>
    <row r="315" spans="9:37">
      <c r="I315" s="33"/>
      <c r="J315" s="84"/>
      <c r="K315" s="33"/>
      <c r="L315" s="33"/>
      <c r="M315" s="33"/>
      <c r="N315" s="84"/>
      <c r="O315" s="33"/>
      <c r="P315" s="33"/>
      <c r="Q315" s="95"/>
      <c r="R315" s="33"/>
      <c r="S315" s="33"/>
      <c r="T315" s="95"/>
      <c r="U315" s="33"/>
      <c r="V315" s="33"/>
      <c r="W315" s="95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</row>
    <row r="316" spans="9:37">
      <c r="I316" s="33"/>
      <c r="J316" s="84"/>
      <c r="K316" s="33"/>
      <c r="L316" s="33"/>
      <c r="M316" s="33"/>
      <c r="N316" s="84"/>
      <c r="O316" s="33"/>
      <c r="P316" s="33"/>
      <c r="Q316" s="95"/>
      <c r="R316" s="33"/>
      <c r="S316" s="33"/>
      <c r="T316" s="95"/>
      <c r="U316" s="33"/>
      <c r="V316" s="33"/>
      <c r="W316" s="95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</row>
    <row r="317" spans="9:37">
      <c r="I317" s="33"/>
      <c r="J317" s="84"/>
      <c r="K317" s="33"/>
      <c r="L317" s="33"/>
      <c r="M317" s="33"/>
      <c r="N317" s="84"/>
      <c r="O317" s="33"/>
      <c r="P317" s="33"/>
      <c r="Q317" s="95"/>
      <c r="R317" s="33"/>
      <c r="S317" s="33"/>
      <c r="T317" s="95"/>
      <c r="U317" s="33"/>
      <c r="V317" s="33"/>
      <c r="W317" s="95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</row>
    <row r="318" spans="9:37">
      <c r="I318" s="33"/>
      <c r="J318" s="84"/>
      <c r="K318" s="33"/>
      <c r="L318" s="33"/>
      <c r="M318" s="33"/>
      <c r="N318" s="84"/>
      <c r="O318" s="33"/>
      <c r="P318" s="33"/>
      <c r="Q318" s="95"/>
      <c r="R318" s="33"/>
      <c r="S318" s="33"/>
      <c r="T318" s="95"/>
      <c r="U318" s="33"/>
      <c r="V318" s="33"/>
      <c r="W318" s="95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</row>
    <row r="319" spans="9:37">
      <c r="I319" s="33"/>
      <c r="J319" s="84"/>
      <c r="K319" s="33"/>
      <c r="L319" s="33"/>
      <c r="M319" s="33"/>
      <c r="N319" s="84"/>
      <c r="O319" s="33"/>
      <c r="P319" s="33"/>
      <c r="Q319" s="95"/>
      <c r="R319" s="33"/>
      <c r="S319" s="33"/>
      <c r="T319" s="95"/>
      <c r="U319" s="33"/>
      <c r="V319" s="33"/>
      <c r="W319" s="95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</row>
    <row r="320" spans="9:37">
      <c r="I320" s="33"/>
      <c r="J320" s="84"/>
      <c r="K320" s="33"/>
      <c r="L320" s="33"/>
      <c r="M320" s="33"/>
      <c r="N320" s="84"/>
      <c r="O320" s="33"/>
      <c r="P320" s="33"/>
      <c r="Q320" s="95"/>
      <c r="R320" s="33"/>
      <c r="S320" s="33"/>
      <c r="T320" s="95"/>
      <c r="U320" s="33"/>
      <c r="V320" s="33"/>
      <c r="W320" s="95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</row>
    <row r="321" spans="9:37">
      <c r="I321" s="33"/>
      <c r="J321" s="84"/>
      <c r="K321" s="33"/>
      <c r="L321" s="33"/>
      <c r="M321" s="33"/>
      <c r="N321" s="84"/>
      <c r="O321" s="33"/>
      <c r="P321" s="33"/>
      <c r="Q321" s="95"/>
      <c r="R321" s="33"/>
      <c r="S321" s="33"/>
      <c r="T321" s="95"/>
      <c r="U321" s="33"/>
      <c r="V321" s="33"/>
      <c r="W321" s="95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</row>
    <row r="322" spans="9:37">
      <c r="I322" s="33"/>
      <c r="J322" s="84"/>
      <c r="K322" s="33"/>
      <c r="L322" s="33"/>
      <c r="M322" s="33"/>
      <c r="N322" s="84"/>
      <c r="O322" s="33"/>
      <c r="P322" s="33"/>
      <c r="Q322" s="95"/>
      <c r="R322" s="33"/>
      <c r="S322" s="33"/>
      <c r="T322" s="95"/>
      <c r="U322" s="33"/>
      <c r="V322" s="33"/>
      <c r="W322" s="95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</row>
    <row r="323" spans="9:37">
      <c r="I323" s="33"/>
      <c r="J323" s="84"/>
      <c r="K323" s="33"/>
      <c r="L323" s="33"/>
      <c r="M323" s="33"/>
      <c r="N323" s="84"/>
      <c r="O323" s="33"/>
      <c r="P323" s="33"/>
      <c r="Q323" s="95"/>
      <c r="R323" s="33"/>
      <c r="S323" s="33"/>
      <c r="T323" s="95"/>
      <c r="U323" s="33"/>
      <c r="V323" s="33"/>
      <c r="W323" s="95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</row>
    <row r="324" spans="9:37">
      <c r="I324" s="33"/>
      <c r="J324" s="84"/>
      <c r="K324" s="33"/>
      <c r="L324" s="33"/>
      <c r="M324" s="33"/>
      <c r="N324" s="84"/>
      <c r="O324" s="33"/>
      <c r="P324" s="33"/>
      <c r="Q324" s="95"/>
      <c r="R324" s="33"/>
      <c r="S324" s="33"/>
      <c r="T324" s="95"/>
      <c r="U324" s="33"/>
      <c r="V324" s="33"/>
      <c r="W324" s="95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</row>
    <row r="325" spans="9:37">
      <c r="I325" s="33"/>
      <c r="J325" s="84"/>
      <c r="K325" s="33"/>
      <c r="L325" s="33"/>
      <c r="M325" s="33"/>
      <c r="N325" s="84"/>
      <c r="O325" s="33"/>
      <c r="P325" s="33"/>
      <c r="Q325" s="95"/>
      <c r="R325" s="33"/>
      <c r="S325" s="33"/>
      <c r="T325" s="95"/>
      <c r="U325" s="33"/>
      <c r="V325" s="33"/>
      <c r="W325" s="95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</row>
    <row r="326" spans="9:37">
      <c r="I326" s="33"/>
      <c r="J326" s="84"/>
      <c r="K326" s="33"/>
      <c r="L326" s="33"/>
      <c r="M326" s="33"/>
      <c r="N326" s="84"/>
      <c r="O326" s="33"/>
      <c r="P326" s="33"/>
      <c r="Q326" s="95"/>
      <c r="R326" s="33"/>
      <c r="S326" s="33"/>
      <c r="T326" s="95"/>
      <c r="U326" s="33"/>
      <c r="V326" s="33"/>
      <c r="W326" s="95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</row>
    <row r="327" spans="9:37">
      <c r="I327" s="33"/>
      <c r="J327" s="84"/>
      <c r="K327" s="33"/>
      <c r="L327" s="33"/>
      <c r="M327" s="33"/>
      <c r="N327" s="84"/>
      <c r="O327" s="33"/>
      <c r="P327" s="33"/>
      <c r="Q327" s="95"/>
      <c r="R327" s="33"/>
      <c r="S327" s="33"/>
      <c r="T327" s="95"/>
      <c r="U327" s="33"/>
      <c r="V327" s="33"/>
      <c r="W327" s="95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</row>
    <row r="328" spans="9:37">
      <c r="I328" s="33"/>
      <c r="J328" s="84"/>
      <c r="K328" s="33"/>
      <c r="L328" s="33"/>
      <c r="M328" s="33"/>
      <c r="N328" s="84"/>
      <c r="O328" s="33"/>
      <c r="P328" s="33"/>
      <c r="Q328" s="95"/>
      <c r="R328" s="33"/>
      <c r="S328" s="33"/>
      <c r="T328" s="95"/>
      <c r="U328" s="33"/>
      <c r="V328" s="33"/>
      <c r="W328" s="95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</row>
    <row r="329" spans="9:37">
      <c r="I329" s="33"/>
      <c r="J329" s="84"/>
      <c r="K329" s="33"/>
      <c r="L329" s="33"/>
      <c r="M329" s="33"/>
      <c r="N329" s="84"/>
      <c r="O329" s="33"/>
      <c r="P329" s="33"/>
      <c r="Q329" s="95"/>
      <c r="R329" s="33"/>
      <c r="S329" s="33"/>
      <c r="T329" s="95"/>
      <c r="U329" s="33"/>
      <c r="V329" s="33"/>
      <c r="W329" s="95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9:37">
      <c r="I330" s="33"/>
      <c r="J330" s="84"/>
      <c r="K330" s="33"/>
      <c r="L330" s="33"/>
      <c r="M330" s="33"/>
      <c r="N330" s="84"/>
      <c r="O330" s="33"/>
      <c r="P330" s="33"/>
      <c r="Q330" s="95"/>
      <c r="R330" s="33"/>
      <c r="S330" s="33"/>
      <c r="T330" s="95"/>
      <c r="U330" s="33"/>
      <c r="V330" s="33"/>
      <c r="W330" s="95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</row>
    <row r="331" spans="9:37">
      <c r="I331" s="33"/>
      <c r="J331" s="84"/>
      <c r="K331" s="33"/>
      <c r="L331" s="33"/>
      <c r="M331" s="33"/>
      <c r="N331" s="84"/>
      <c r="O331" s="33"/>
      <c r="P331" s="33"/>
      <c r="Q331" s="95"/>
      <c r="R331" s="33"/>
      <c r="S331" s="33"/>
      <c r="T331" s="95"/>
      <c r="U331" s="33"/>
      <c r="V331" s="33"/>
      <c r="W331" s="95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</row>
    <row r="332" spans="9:37">
      <c r="I332" s="33"/>
      <c r="J332" s="84"/>
      <c r="K332" s="33"/>
      <c r="L332" s="33"/>
      <c r="M332" s="33"/>
      <c r="N332" s="84"/>
      <c r="O332" s="33"/>
      <c r="P332" s="33"/>
      <c r="Q332" s="95"/>
      <c r="R332" s="33"/>
      <c r="S332" s="33"/>
      <c r="T332" s="95"/>
      <c r="U332" s="33"/>
      <c r="V332" s="33"/>
      <c r="W332" s="95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</row>
    <row r="333" spans="9:37">
      <c r="I333" s="33"/>
      <c r="J333" s="84"/>
      <c r="K333" s="33"/>
      <c r="L333" s="33"/>
      <c r="M333" s="33"/>
      <c r="N333" s="84"/>
      <c r="O333" s="33"/>
      <c r="P333" s="33"/>
      <c r="Q333" s="95"/>
      <c r="R333" s="33"/>
      <c r="S333" s="33"/>
      <c r="T333" s="95"/>
      <c r="U333" s="33"/>
      <c r="V333" s="33"/>
      <c r="W333" s="95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</row>
    <row r="334" spans="9:37">
      <c r="I334" s="33"/>
      <c r="J334" s="84"/>
      <c r="K334" s="33"/>
      <c r="L334" s="33"/>
      <c r="M334" s="33"/>
      <c r="N334" s="84"/>
      <c r="O334" s="33"/>
      <c r="P334" s="33"/>
      <c r="Q334" s="95"/>
      <c r="R334" s="33"/>
      <c r="S334" s="33"/>
      <c r="T334" s="95"/>
      <c r="U334" s="33"/>
      <c r="V334" s="33"/>
      <c r="W334" s="95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</row>
    <row r="335" spans="9:37">
      <c r="I335" s="33"/>
      <c r="J335" s="84"/>
      <c r="K335" s="33"/>
      <c r="L335" s="33"/>
      <c r="M335" s="33"/>
      <c r="N335" s="84"/>
      <c r="O335" s="33"/>
      <c r="P335" s="33"/>
      <c r="Q335" s="95"/>
      <c r="R335" s="33"/>
      <c r="S335" s="33"/>
      <c r="T335" s="95"/>
      <c r="U335" s="33"/>
      <c r="V335" s="33"/>
      <c r="W335" s="95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</row>
    <row r="336" spans="9:37">
      <c r="I336" s="33"/>
      <c r="J336" s="84"/>
      <c r="K336" s="33"/>
      <c r="L336" s="33"/>
      <c r="M336" s="33"/>
      <c r="N336" s="84"/>
      <c r="O336" s="33"/>
      <c r="P336" s="33"/>
      <c r="Q336" s="95"/>
      <c r="R336" s="33"/>
      <c r="S336" s="33"/>
      <c r="T336" s="95"/>
      <c r="U336" s="33"/>
      <c r="V336" s="33"/>
      <c r="W336" s="95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</row>
    <row r="337" spans="9:37">
      <c r="I337" s="33"/>
      <c r="J337" s="84"/>
      <c r="K337" s="33"/>
      <c r="L337" s="33"/>
      <c r="M337" s="33"/>
      <c r="N337" s="84"/>
      <c r="O337" s="33"/>
      <c r="P337" s="33"/>
      <c r="Q337" s="95"/>
      <c r="R337" s="33"/>
      <c r="S337" s="33"/>
      <c r="T337" s="95"/>
      <c r="U337" s="33"/>
      <c r="V337" s="33"/>
      <c r="W337" s="95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</row>
    <row r="338" spans="9:37">
      <c r="I338" s="33"/>
      <c r="J338" s="84"/>
      <c r="K338" s="33"/>
      <c r="L338" s="33"/>
      <c r="M338" s="33"/>
      <c r="N338" s="84"/>
      <c r="O338" s="33"/>
      <c r="P338" s="33"/>
      <c r="Q338" s="95"/>
      <c r="R338" s="33"/>
      <c r="S338" s="33"/>
      <c r="T338" s="95"/>
      <c r="U338" s="33"/>
      <c r="V338" s="33"/>
      <c r="W338" s="95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</row>
    <row r="339" spans="9:37">
      <c r="I339" s="33"/>
      <c r="J339" s="84"/>
      <c r="K339" s="33"/>
      <c r="L339" s="33"/>
      <c r="M339" s="33"/>
      <c r="N339" s="84"/>
      <c r="O339" s="33"/>
      <c r="P339" s="33"/>
      <c r="Q339" s="95"/>
      <c r="R339" s="33"/>
      <c r="S339" s="33"/>
      <c r="T339" s="95"/>
      <c r="U339" s="33"/>
      <c r="V339" s="33"/>
      <c r="W339" s="95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</row>
    <row r="340" spans="9:37">
      <c r="I340" s="33"/>
      <c r="J340" s="84"/>
      <c r="K340" s="33"/>
      <c r="L340" s="33"/>
      <c r="M340" s="33"/>
      <c r="N340" s="84"/>
      <c r="O340" s="33"/>
      <c r="P340" s="33"/>
      <c r="Q340" s="95"/>
      <c r="R340" s="33"/>
      <c r="S340" s="33"/>
      <c r="T340" s="95"/>
      <c r="U340" s="33"/>
      <c r="V340" s="33"/>
      <c r="W340" s="95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</row>
    <row r="341" spans="9:37">
      <c r="I341" s="33"/>
      <c r="J341" s="84"/>
      <c r="K341" s="33"/>
      <c r="L341" s="33"/>
      <c r="M341" s="33"/>
      <c r="N341" s="84"/>
      <c r="O341" s="33"/>
      <c r="P341" s="33"/>
      <c r="Q341" s="95"/>
      <c r="R341" s="33"/>
      <c r="S341" s="33"/>
      <c r="T341" s="95"/>
      <c r="U341" s="33"/>
      <c r="V341" s="33"/>
      <c r="W341" s="95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</row>
    <row r="342" spans="9:37">
      <c r="I342" s="33"/>
      <c r="J342" s="84"/>
      <c r="K342" s="33"/>
      <c r="L342" s="33"/>
      <c r="M342" s="33"/>
      <c r="N342" s="84"/>
      <c r="O342" s="33"/>
      <c r="P342" s="33"/>
      <c r="Q342" s="95"/>
      <c r="R342" s="33"/>
      <c r="S342" s="33"/>
      <c r="T342" s="95"/>
      <c r="U342" s="33"/>
      <c r="V342" s="33"/>
      <c r="W342" s="95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</row>
    <row r="343" spans="9:37">
      <c r="I343" s="33"/>
      <c r="J343" s="84"/>
      <c r="K343" s="33"/>
      <c r="L343" s="33"/>
      <c r="M343" s="33"/>
      <c r="N343" s="84"/>
      <c r="O343" s="33"/>
      <c r="P343" s="33"/>
      <c r="Q343" s="95"/>
      <c r="R343" s="33"/>
      <c r="S343" s="33"/>
      <c r="T343" s="95"/>
      <c r="U343" s="33"/>
      <c r="V343" s="33"/>
      <c r="W343" s="95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</row>
    <row r="344" spans="9:37">
      <c r="I344" s="33"/>
      <c r="J344" s="84"/>
      <c r="K344" s="33"/>
      <c r="L344" s="33"/>
      <c r="M344" s="33"/>
      <c r="N344" s="84"/>
      <c r="O344" s="33"/>
      <c r="P344" s="33"/>
      <c r="Q344" s="95"/>
      <c r="R344" s="33"/>
      <c r="S344" s="33"/>
      <c r="T344" s="95"/>
      <c r="U344" s="33"/>
      <c r="V344" s="33"/>
      <c r="W344" s="95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</row>
    <row r="345" spans="9:37">
      <c r="I345" s="33"/>
      <c r="J345" s="84"/>
      <c r="K345" s="33"/>
      <c r="L345" s="33"/>
      <c r="M345" s="33"/>
      <c r="N345" s="84"/>
      <c r="O345" s="33"/>
      <c r="P345" s="33"/>
      <c r="Q345" s="95"/>
      <c r="R345" s="33"/>
      <c r="S345" s="33"/>
      <c r="T345" s="95"/>
      <c r="U345" s="33"/>
      <c r="V345" s="33"/>
      <c r="W345" s="95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</row>
    <row r="346" spans="9:37">
      <c r="I346" s="33"/>
      <c r="J346" s="84"/>
      <c r="K346" s="33"/>
      <c r="L346" s="33"/>
      <c r="M346" s="33"/>
      <c r="N346" s="84"/>
      <c r="O346" s="33"/>
      <c r="P346" s="33"/>
      <c r="Q346" s="95"/>
      <c r="R346" s="33"/>
      <c r="S346" s="33"/>
      <c r="T346" s="95"/>
      <c r="U346" s="33"/>
      <c r="V346" s="33"/>
      <c r="W346" s="95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</row>
    <row r="347" spans="9:37">
      <c r="I347" s="33"/>
      <c r="J347" s="84"/>
      <c r="K347" s="33"/>
      <c r="L347" s="33"/>
      <c r="M347" s="33"/>
      <c r="N347" s="84"/>
      <c r="O347" s="33"/>
      <c r="P347" s="33"/>
      <c r="Q347" s="95"/>
      <c r="R347" s="33"/>
      <c r="S347" s="33"/>
      <c r="T347" s="95"/>
      <c r="U347" s="33"/>
      <c r="V347" s="33"/>
      <c r="W347" s="95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</row>
    <row r="348" spans="9:37">
      <c r="I348" s="33"/>
      <c r="J348" s="84"/>
      <c r="K348" s="33"/>
      <c r="L348" s="33"/>
      <c r="M348" s="33"/>
      <c r="N348" s="84"/>
      <c r="O348" s="33"/>
      <c r="P348" s="33"/>
      <c r="Q348" s="95"/>
      <c r="R348" s="33"/>
      <c r="S348" s="33"/>
      <c r="T348" s="95"/>
      <c r="U348" s="33"/>
      <c r="V348" s="33"/>
      <c r="W348" s="95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</row>
    <row r="349" spans="9:37">
      <c r="I349" s="33"/>
      <c r="J349" s="84"/>
      <c r="K349" s="33"/>
      <c r="L349" s="33"/>
      <c r="M349" s="33"/>
      <c r="N349" s="84"/>
      <c r="O349" s="33"/>
      <c r="P349" s="33"/>
      <c r="Q349" s="95"/>
      <c r="R349" s="33"/>
      <c r="S349" s="33"/>
      <c r="T349" s="95"/>
      <c r="U349" s="33"/>
      <c r="V349" s="33"/>
      <c r="W349" s="95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</row>
    <row r="350" spans="9:37">
      <c r="I350" s="33"/>
      <c r="J350" s="84"/>
      <c r="K350" s="33"/>
      <c r="L350" s="33"/>
      <c r="M350" s="33"/>
      <c r="N350" s="84"/>
      <c r="O350" s="33"/>
      <c r="P350" s="33"/>
      <c r="Q350" s="95"/>
      <c r="R350" s="33"/>
      <c r="S350" s="33"/>
      <c r="T350" s="95"/>
      <c r="U350" s="33"/>
      <c r="V350" s="33"/>
      <c r="W350" s="95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</row>
    <row r="351" spans="9:37">
      <c r="I351" s="33"/>
      <c r="J351" s="84"/>
      <c r="K351" s="33"/>
      <c r="L351" s="33"/>
      <c r="M351" s="33"/>
      <c r="N351" s="84"/>
      <c r="O351" s="33"/>
      <c r="P351" s="33"/>
      <c r="Q351" s="95"/>
      <c r="R351" s="33"/>
      <c r="S351" s="33"/>
      <c r="T351" s="95"/>
      <c r="U351" s="33"/>
      <c r="V351" s="33"/>
      <c r="W351" s="95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</row>
    <row r="352" spans="9:37">
      <c r="I352" s="33"/>
      <c r="J352" s="84"/>
      <c r="K352" s="33"/>
      <c r="L352" s="33"/>
      <c r="M352" s="33"/>
      <c r="N352" s="84"/>
      <c r="O352" s="33"/>
      <c r="P352" s="33"/>
      <c r="Q352" s="95"/>
      <c r="R352" s="33"/>
      <c r="S352" s="33"/>
      <c r="T352" s="95"/>
      <c r="U352" s="33"/>
      <c r="V352" s="33"/>
      <c r="W352" s="95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</row>
    <row r="353" spans="9:37">
      <c r="I353" s="33"/>
      <c r="J353" s="84"/>
      <c r="K353" s="33"/>
      <c r="L353" s="33"/>
      <c r="M353" s="33"/>
      <c r="N353" s="84"/>
      <c r="O353" s="33"/>
      <c r="P353" s="33"/>
      <c r="Q353" s="95"/>
      <c r="R353" s="33"/>
      <c r="S353" s="33"/>
      <c r="T353" s="95"/>
      <c r="U353" s="33"/>
      <c r="V353" s="33"/>
      <c r="W353" s="95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</row>
    <row r="354" spans="9:37">
      <c r="I354" s="33"/>
      <c r="J354" s="84"/>
      <c r="K354" s="33"/>
      <c r="L354" s="33"/>
      <c r="M354" s="33"/>
      <c r="N354" s="84"/>
      <c r="O354" s="33"/>
      <c r="P354" s="33"/>
      <c r="Q354" s="95"/>
      <c r="R354" s="33"/>
      <c r="S354" s="33"/>
      <c r="T354" s="95"/>
      <c r="U354" s="33"/>
      <c r="V354" s="33"/>
      <c r="W354" s="95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</row>
    <row r="355" spans="9:37">
      <c r="I355" s="33"/>
      <c r="J355" s="84"/>
      <c r="K355" s="33"/>
      <c r="L355" s="33"/>
      <c r="M355" s="33"/>
      <c r="N355" s="84"/>
      <c r="O355" s="33"/>
      <c r="P355" s="33"/>
      <c r="Q355" s="95"/>
      <c r="R355" s="33"/>
      <c r="S355" s="33"/>
      <c r="T355" s="95"/>
      <c r="U355" s="33"/>
      <c r="V355" s="33"/>
      <c r="W355" s="95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</row>
    <row r="356" spans="9:37">
      <c r="I356" s="33"/>
      <c r="J356" s="84"/>
      <c r="K356" s="33"/>
      <c r="L356" s="33"/>
      <c r="M356" s="33"/>
      <c r="N356" s="84"/>
      <c r="O356" s="33"/>
      <c r="P356" s="33"/>
      <c r="Q356" s="95"/>
      <c r="R356" s="33"/>
      <c r="S356" s="33"/>
      <c r="T356" s="95"/>
      <c r="U356" s="33"/>
      <c r="V356" s="33"/>
      <c r="W356" s="95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</row>
    <row r="357" spans="9:37">
      <c r="I357" s="33"/>
      <c r="J357" s="84"/>
      <c r="K357" s="33"/>
      <c r="L357" s="33"/>
      <c r="M357" s="33"/>
      <c r="N357" s="84"/>
      <c r="O357" s="33"/>
      <c r="P357" s="33"/>
      <c r="Q357" s="95"/>
      <c r="R357" s="33"/>
      <c r="S357" s="33"/>
      <c r="T357" s="95"/>
      <c r="U357" s="33"/>
      <c r="V357" s="33"/>
      <c r="W357" s="95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</row>
    <row r="358" spans="9:37">
      <c r="I358" s="33"/>
      <c r="J358" s="84"/>
      <c r="K358" s="33"/>
      <c r="L358" s="33"/>
      <c r="M358" s="33"/>
      <c r="N358" s="84"/>
      <c r="O358" s="33"/>
      <c r="P358" s="33"/>
      <c r="Q358" s="95"/>
      <c r="R358" s="33"/>
      <c r="S358" s="33"/>
      <c r="T358" s="95"/>
      <c r="U358" s="33"/>
      <c r="V358" s="33"/>
      <c r="W358" s="95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</row>
    <row r="359" spans="9:37">
      <c r="I359" s="33"/>
      <c r="J359" s="84"/>
      <c r="K359" s="33"/>
      <c r="L359" s="33"/>
      <c r="M359" s="33"/>
      <c r="N359" s="84"/>
      <c r="O359" s="33"/>
      <c r="P359" s="33"/>
      <c r="Q359" s="95"/>
      <c r="R359" s="33"/>
      <c r="S359" s="33"/>
      <c r="T359" s="95"/>
      <c r="U359" s="33"/>
      <c r="V359" s="33"/>
      <c r="W359" s="95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9:37">
      <c r="I360" s="33"/>
      <c r="J360" s="84"/>
      <c r="K360" s="33"/>
      <c r="L360" s="33"/>
      <c r="M360" s="33"/>
      <c r="N360" s="84"/>
      <c r="O360" s="33"/>
      <c r="P360" s="33"/>
      <c r="Q360" s="95"/>
      <c r="R360" s="33"/>
      <c r="S360" s="33"/>
      <c r="T360" s="95"/>
      <c r="U360" s="33"/>
      <c r="V360" s="33"/>
      <c r="W360" s="95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</row>
    <row r="361" spans="9:37">
      <c r="I361" s="33"/>
      <c r="J361" s="84"/>
      <c r="K361" s="33"/>
      <c r="L361" s="33"/>
      <c r="M361" s="33"/>
      <c r="N361" s="84"/>
      <c r="O361" s="33"/>
      <c r="P361" s="33"/>
      <c r="Q361" s="95"/>
      <c r="R361" s="33"/>
      <c r="S361" s="33"/>
      <c r="T361" s="95"/>
      <c r="U361" s="33"/>
      <c r="V361" s="33"/>
      <c r="W361" s="95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</row>
    <row r="362" spans="9:37">
      <c r="I362" s="33"/>
      <c r="J362" s="84"/>
      <c r="K362" s="33"/>
      <c r="L362" s="33"/>
      <c r="M362" s="33"/>
      <c r="N362" s="84"/>
      <c r="O362" s="33"/>
      <c r="P362" s="33"/>
      <c r="Q362" s="95"/>
      <c r="R362" s="33"/>
      <c r="S362" s="33"/>
      <c r="T362" s="95"/>
      <c r="U362" s="33"/>
      <c r="V362" s="33"/>
      <c r="W362" s="95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</row>
    <row r="363" spans="9:37">
      <c r="I363" s="33"/>
      <c r="J363" s="84"/>
      <c r="K363" s="33"/>
      <c r="L363" s="33"/>
      <c r="M363" s="33"/>
      <c r="N363" s="84"/>
      <c r="O363" s="33"/>
      <c r="P363" s="33"/>
      <c r="Q363" s="95"/>
      <c r="R363" s="33"/>
      <c r="S363" s="33"/>
      <c r="T363" s="95"/>
      <c r="U363" s="33"/>
      <c r="V363" s="33"/>
      <c r="W363" s="95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</row>
    <row r="364" spans="9:37">
      <c r="I364" s="33"/>
      <c r="J364" s="84"/>
      <c r="K364" s="33"/>
      <c r="L364" s="33"/>
      <c r="M364" s="33"/>
      <c r="N364" s="84"/>
      <c r="O364" s="33"/>
      <c r="P364" s="33"/>
      <c r="Q364" s="95"/>
      <c r="R364" s="33"/>
      <c r="S364" s="33"/>
      <c r="T364" s="95"/>
      <c r="U364" s="33"/>
      <c r="V364" s="33"/>
      <c r="W364" s="95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</row>
    <row r="365" spans="9:37">
      <c r="I365" s="33"/>
      <c r="J365" s="84"/>
      <c r="K365" s="33"/>
      <c r="L365" s="33"/>
      <c r="M365" s="33"/>
      <c r="N365" s="84"/>
      <c r="O365" s="33"/>
      <c r="P365" s="33"/>
      <c r="Q365" s="95"/>
      <c r="R365" s="33"/>
      <c r="S365" s="33"/>
      <c r="T365" s="95"/>
      <c r="U365" s="33"/>
      <c r="V365" s="33"/>
      <c r="W365" s="95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</row>
    <row r="366" spans="9:37">
      <c r="I366" s="33"/>
      <c r="J366" s="84"/>
      <c r="K366" s="33"/>
      <c r="L366" s="33"/>
      <c r="M366" s="33"/>
      <c r="N366" s="84"/>
      <c r="O366" s="33"/>
      <c r="P366" s="33"/>
      <c r="Q366" s="95"/>
      <c r="R366" s="33"/>
      <c r="S366" s="33"/>
      <c r="T366" s="95"/>
      <c r="U366" s="33"/>
      <c r="V366" s="33"/>
      <c r="W366" s="95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</row>
    <row r="367" spans="9:37">
      <c r="I367" s="33"/>
      <c r="J367" s="84"/>
      <c r="K367" s="33"/>
      <c r="L367" s="33"/>
      <c r="M367" s="33"/>
      <c r="N367" s="84"/>
      <c r="O367" s="33"/>
      <c r="P367" s="33"/>
      <c r="Q367" s="95"/>
      <c r="R367" s="33"/>
      <c r="S367" s="33"/>
      <c r="T367" s="95"/>
      <c r="U367" s="33"/>
      <c r="V367" s="33"/>
      <c r="W367" s="95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</row>
    <row r="368" spans="9:37">
      <c r="I368" s="33"/>
      <c r="J368" s="84"/>
      <c r="K368" s="33"/>
      <c r="L368" s="33"/>
      <c r="M368" s="33"/>
      <c r="N368" s="84"/>
      <c r="O368" s="33"/>
      <c r="P368" s="33"/>
      <c r="Q368" s="95"/>
      <c r="R368" s="33"/>
      <c r="S368" s="33"/>
      <c r="T368" s="95"/>
      <c r="U368" s="33"/>
      <c r="V368" s="33"/>
      <c r="W368" s="95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</row>
    <row r="369" spans="9:37">
      <c r="I369" s="33"/>
      <c r="J369" s="84"/>
      <c r="K369" s="33"/>
      <c r="L369" s="33"/>
      <c r="M369" s="33"/>
      <c r="N369" s="84"/>
      <c r="O369" s="33"/>
      <c r="P369" s="33"/>
      <c r="Q369" s="95"/>
      <c r="R369" s="33"/>
      <c r="S369" s="33"/>
      <c r="T369" s="95"/>
      <c r="U369" s="33"/>
      <c r="V369" s="33"/>
      <c r="W369" s="95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</row>
    <row r="370" spans="9:37">
      <c r="I370" s="33"/>
      <c r="J370" s="84"/>
      <c r="K370" s="33"/>
      <c r="L370" s="33"/>
      <c r="M370" s="33"/>
      <c r="N370" s="84"/>
      <c r="O370" s="33"/>
      <c r="P370" s="33"/>
      <c r="Q370" s="95"/>
      <c r="R370" s="33"/>
      <c r="S370" s="33"/>
      <c r="T370" s="95"/>
      <c r="U370" s="33"/>
      <c r="V370" s="33"/>
      <c r="W370" s="95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</row>
    <row r="371" spans="9:37">
      <c r="I371" s="33"/>
      <c r="J371" s="84"/>
      <c r="K371" s="33"/>
      <c r="L371" s="33"/>
      <c r="M371" s="33"/>
      <c r="N371" s="84"/>
      <c r="O371" s="33"/>
      <c r="P371" s="33"/>
      <c r="Q371" s="95"/>
      <c r="R371" s="33"/>
      <c r="S371" s="33"/>
      <c r="T371" s="95"/>
      <c r="U371" s="33"/>
      <c r="V371" s="33"/>
      <c r="W371" s="95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</row>
    <row r="372" spans="9:37">
      <c r="I372" s="33"/>
      <c r="J372" s="84"/>
      <c r="K372" s="33"/>
      <c r="L372" s="33"/>
      <c r="M372" s="33"/>
      <c r="N372" s="84"/>
      <c r="O372" s="33"/>
      <c r="P372" s="33"/>
      <c r="Q372" s="95"/>
      <c r="R372" s="33"/>
      <c r="S372" s="33"/>
      <c r="T372" s="95"/>
      <c r="U372" s="33"/>
      <c r="V372" s="33"/>
      <c r="W372" s="95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</row>
    <row r="373" spans="9:37">
      <c r="I373" s="33"/>
      <c r="J373" s="84"/>
      <c r="K373" s="33"/>
      <c r="L373" s="33"/>
      <c r="M373" s="33"/>
      <c r="N373" s="84"/>
      <c r="O373" s="33"/>
      <c r="P373" s="33"/>
      <c r="Q373" s="95"/>
      <c r="R373" s="33"/>
      <c r="S373" s="33"/>
      <c r="T373" s="95"/>
      <c r="U373" s="33"/>
      <c r="V373" s="33"/>
      <c r="W373" s="95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</row>
    <row r="374" spans="9:37">
      <c r="I374" s="33"/>
      <c r="J374" s="84"/>
      <c r="K374" s="33"/>
      <c r="L374" s="33"/>
      <c r="M374" s="33"/>
      <c r="N374" s="84"/>
      <c r="O374" s="33"/>
      <c r="P374" s="33"/>
      <c r="Q374" s="95"/>
      <c r="R374" s="33"/>
      <c r="S374" s="33"/>
      <c r="T374" s="95"/>
      <c r="U374" s="33"/>
      <c r="V374" s="33"/>
      <c r="W374" s="95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</row>
    <row r="375" spans="9:37">
      <c r="I375" s="33"/>
      <c r="J375" s="84"/>
      <c r="K375" s="33"/>
      <c r="L375" s="33"/>
      <c r="M375" s="33"/>
      <c r="N375" s="84"/>
      <c r="O375" s="33"/>
      <c r="P375" s="33"/>
      <c r="Q375" s="95"/>
      <c r="R375" s="33"/>
      <c r="S375" s="33"/>
      <c r="T375" s="95"/>
      <c r="U375" s="33"/>
      <c r="V375" s="33"/>
      <c r="W375" s="95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</row>
    <row r="376" spans="9:37">
      <c r="I376" s="33"/>
      <c r="J376" s="84"/>
      <c r="K376" s="33"/>
      <c r="L376" s="33"/>
      <c r="M376" s="33"/>
      <c r="N376" s="84"/>
      <c r="O376" s="33"/>
      <c r="P376" s="33"/>
      <c r="Q376" s="95"/>
      <c r="R376" s="33"/>
      <c r="S376" s="33"/>
      <c r="T376" s="95"/>
      <c r="U376" s="33"/>
      <c r="V376" s="33"/>
      <c r="W376" s="95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</row>
    <row r="377" spans="9:37">
      <c r="I377" s="33"/>
      <c r="J377" s="84"/>
      <c r="K377" s="33"/>
      <c r="L377" s="33"/>
      <c r="M377" s="33"/>
      <c r="N377" s="84"/>
      <c r="O377" s="33"/>
      <c r="P377" s="33"/>
      <c r="Q377" s="95"/>
      <c r="R377" s="33"/>
      <c r="S377" s="33"/>
      <c r="T377" s="95"/>
      <c r="U377" s="33"/>
      <c r="V377" s="33"/>
      <c r="W377" s="95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</row>
    <row r="378" spans="9:37">
      <c r="I378" s="33"/>
      <c r="J378" s="84"/>
      <c r="K378" s="33"/>
      <c r="L378" s="33"/>
      <c r="M378" s="33"/>
      <c r="N378" s="84"/>
      <c r="O378" s="33"/>
      <c r="P378" s="33"/>
      <c r="Q378" s="95"/>
      <c r="R378" s="33"/>
      <c r="S378" s="33"/>
      <c r="T378" s="95"/>
      <c r="U378" s="33"/>
      <c r="V378" s="33"/>
      <c r="W378" s="95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</row>
    <row r="379" spans="9:37">
      <c r="I379" s="33"/>
      <c r="J379" s="84"/>
      <c r="K379" s="33"/>
      <c r="L379" s="33"/>
      <c r="M379" s="33"/>
      <c r="N379" s="84"/>
      <c r="O379" s="33"/>
      <c r="P379" s="33"/>
      <c r="Q379" s="95"/>
      <c r="R379" s="33"/>
      <c r="S379" s="33"/>
      <c r="T379" s="95"/>
      <c r="U379" s="33"/>
      <c r="V379" s="33"/>
      <c r="W379" s="95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</row>
    <row r="380" spans="9:37">
      <c r="I380" s="33"/>
      <c r="J380" s="84"/>
      <c r="K380" s="33"/>
      <c r="L380" s="33"/>
      <c r="M380" s="33"/>
      <c r="N380" s="84"/>
      <c r="O380" s="33"/>
      <c r="P380" s="33"/>
      <c r="Q380" s="95"/>
      <c r="R380" s="33"/>
      <c r="S380" s="33"/>
      <c r="T380" s="95"/>
      <c r="U380" s="33"/>
      <c r="V380" s="33"/>
      <c r="W380" s="95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</row>
    <row r="381" spans="9:37">
      <c r="I381" s="33"/>
      <c r="J381" s="84"/>
      <c r="K381" s="33"/>
      <c r="L381" s="33"/>
      <c r="M381" s="33"/>
      <c r="N381" s="84"/>
      <c r="O381" s="33"/>
      <c r="P381" s="33"/>
      <c r="Q381" s="95"/>
      <c r="R381" s="33"/>
      <c r="S381" s="33"/>
      <c r="T381" s="95"/>
      <c r="U381" s="33"/>
      <c r="V381" s="33"/>
      <c r="W381" s="95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9:37">
      <c r="I382" s="33"/>
      <c r="J382" s="84"/>
      <c r="K382" s="33"/>
      <c r="L382" s="33"/>
      <c r="M382" s="33"/>
      <c r="N382" s="84"/>
      <c r="O382" s="33"/>
      <c r="P382" s="33"/>
      <c r="Q382" s="95"/>
      <c r="R382" s="33"/>
      <c r="S382" s="33"/>
      <c r="T382" s="95"/>
      <c r="U382" s="33"/>
      <c r="V382" s="33"/>
      <c r="W382" s="95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</row>
    <row r="383" spans="9:37">
      <c r="I383" s="33"/>
      <c r="J383" s="84"/>
      <c r="K383" s="33"/>
      <c r="L383" s="33"/>
      <c r="M383" s="33"/>
      <c r="N383" s="84"/>
      <c r="O383" s="33"/>
      <c r="P383" s="33"/>
      <c r="Q383" s="95"/>
      <c r="R383" s="33"/>
      <c r="S383" s="33"/>
      <c r="T383" s="95"/>
      <c r="U383" s="33"/>
      <c r="V383" s="33"/>
      <c r="W383" s="95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</row>
    <row r="384" spans="9:37">
      <c r="I384" s="33"/>
      <c r="J384" s="84"/>
      <c r="K384" s="33"/>
      <c r="L384" s="33"/>
      <c r="M384" s="33"/>
      <c r="N384" s="84"/>
      <c r="O384" s="33"/>
      <c r="P384" s="33"/>
      <c r="Q384" s="95"/>
      <c r="R384" s="33"/>
      <c r="S384" s="33"/>
      <c r="T384" s="95"/>
      <c r="U384" s="33"/>
      <c r="V384" s="33"/>
      <c r="W384" s="95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</row>
    <row r="385" spans="9:37">
      <c r="I385" s="33"/>
      <c r="J385" s="84"/>
      <c r="K385" s="33"/>
      <c r="L385" s="33"/>
      <c r="M385" s="33"/>
      <c r="N385" s="84"/>
      <c r="O385" s="33"/>
      <c r="P385" s="33"/>
      <c r="Q385" s="95"/>
      <c r="R385" s="33"/>
      <c r="S385" s="33"/>
      <c r="T385" s="95"/>
      <c r="U385" s="33"/>
      <c r="V385" s="33"/>
      <c r="W385" s="95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</row>
    <row r="386" spans="9:37">
      <c r="I386" s="33"/>
      <c r="J386" s="84"/>
      <c r="K386" s="33"/>
      <c r="L386" s="33"/>
      <c r="M386" s="33"/>
      <c r="N386" s="84"/>
      <c r="O386" s="33"/>
      <c r="P386" s="33"/>
      <c r="Q386" s="95"/>
      <c r="R386" s="33"/>
      <c r="S386" s="33"/>
      <c r="T386" s="95"/>
      <c r="U386" s="33"/>
      <c r="V386" s="33"/>
      <c r="W386" s="95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</row>
    <row r="387" spans="9:37">
      <c r="I387" s="33"/>
      <c r="J387" s="84"/>
      <c r="K387" s="33"/>
      <c r="L387" s="33"/>
      <c r="M387" s="33"/>
      <c r="N387" s="84"/>
      <c r="O387" s="33"/>
      <c r="P387" s="33"/>
      <c r="Q387" s="95"/>
      <c r="R387" s="33"/>
      <c r="S387" s="33"/>
      <c r="T387" s="95"/>
      <c r="U387" s="33"/>
      <c r="V387" s="33"/>
      <c r="W387" s="95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</row>
    <row r="388" spans="9:37">
      <c r="I388" s="33"/>
      <c r="J388" s="84"/>
      <c r="K388" s="33"/>
      <c r="L388" s="33"/>
      <c r="M388" s="33"/>
      <c r="N388" s="84"/>
      <c r="O388" s="33"/>
      <c r="P388" s="33"/>
      <c r="Q388" s="95"/>
      <c r="R388" s="33"/>
      <c r="S388" s="33"/>
      <c r="T388" s="95"/>
      <c r="U388" s="33"/>
      <c r="V388" s="33"/>
      <c r="W388" s="95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</row>
    <row r="389" spans="9:37">
      <c r="I389" s="33"/>
      <c r="J389" s="84"/>
      <c r="K389" s="33"/>
      <c r="L389" s="33"/>
      <c r="M389" s="33"/>
      <c r="N389" s="84"/>
      <c r="O389" s="33"/>
      <c r="P389" s="33"/>
      <c r="Q389" s="95"/>
      <c r="R389" s="33"/>
      <c r="S389" s="33"/>
      <c r="T389" s="95"/>
      <c r="U389" s="33"/>
      <c r="V389" s="33"/>
      <c r="W389" s="95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</row>
    <row r="390" spans="9:37">
      <c r="I390" s="33"/>
      <c r="J390" s="84"/>
      <c r="K390" s="33"/>
      <c r="L390" s="33"/>
      <c r="M390" s="33"/>
      <c r="N390" s="84"/>
      <c r="O390" s="33"/>
      <c r="P390" s="33"/>
      <c r="Q390" s="95"/>
      <c r="R390" s="33"/>
      <c r="S390" s="33"/>
      <c r="T390" s="95"/>
      <c r="U390" s="33"/>
      <c r="V390" s="33"/>
      <c r="W390" s="95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</row>
    <row r="391" spans="9:37">
      <c r="I391" s="33"/>
      <c r="J391" s="84"/>
      <c r="K391" s="33"/>
      <c r="L391" s="33"/>
      <c r="M391" s="33"/>
      <c r="N391" s="84"/>
      <c r="O391" s="33"/>
      <c r="P391" s="33"/>
      <c r="Q391" s="95"/>
      <c r="R391" s="33"/>
      <c r="S391" s="33"/>
      <c r="T391" s="95"/>
      <c r="U391" s="33"/>
      <c r="V391" s="33"/>
      <c r="W391" s="95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</row>
    <row r="392" spans="9:37">
      <c r="I392" s="33"/>
      <c r="J392" s="84"/>
      <c r="K392" s="33"/>
      <c r="L392" s="33"/>
      <c r="M392" s="33"/>
      <c r="N392" s="84"/>
      <c r="O392" s="33"/>
      <c r="P392" s="33"/>
      <c r="Q392" s="95"/>
      <c r="R392" s="33"/>
      <c r="S392" s="33"/>
      <c r="T392" s="95"/>
      <c r="U392" s="33"/>
      <c r="V392" s="33"/>
      <c r="W392" s="95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</row>
    <row r="393" spans="9:37">
      <c r="I393" s="33"/>
      <c r="J393" s="84"/>
      <c r="K393" s="33"/>
      <c r="L393" s="33"/>
      <c r="M393" s="33"/>
      <c r="N393" s="84"/>
      <c r="O393" s="33"/>
      <c r="P393" s="33"/>
      <c r="Q393" s="95"/>
      <c r="R393" s="33"/>
      <c r="S393" s="33"/>
      <c r="T393" s="95"/>
      <c r="U393" s="33"/>
      <c r="V393" s="33"/>
      <c r="W393" s="95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</row>
    <row r="394" spans="9:37">
      <c r="I394" s="33"/>
      <c r="J394" s="84"/>
      <c r="K394" s="33"/>
      <c r="L394" s="33"/>
      <c r="M394" s="33"/>
      <c r="N394" s="84"/>
      <c r="O394" s="33"/>
      <c r="P394" s="33"/>
      <c r="Q394" s="95"/>
      <c r="R394" s="33"/>
      <c r="S394" s="33"/>
      <c r="T394" s="95"/>
      <c r="U394" s="33"/>
      <c r="V394" s="33"/>
      <c r="W394" s="95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</row>
    <row r="395" spans="9:37">
      <c r="I395" s="33"/>
      <c r="J395" s="84"/>
      <c r="K395" s="33"/>
      <c r="L395" s="33"/>
      <c r="M395" s="33"/>
      <c r="N395" s="84"/>
      <c r="O395" s="33"/>
      <c r="P395" s="33"/>
      <c r="Q395" s="95"/>
      <c r="R395" s="33"/>
      <c r="S395" s="33"/>
      <c r="T395" s="95"/>
      <c r="U395" s="33"/>
      <c r="V395" s="33"/>
      <c r="W395" s="95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</row>
    <row r="396" spans="9:37">
      <c r="I396" s="33"/>
      <c r="J396" s="84"/>
      <c r="K396" s="33"/>
      <c r="L396" s="33"/>
      <c r="M396" s="33"/>
      <c r="N396" s="84"/>
      <c r="O396" s="33"/>
      <c r="P396" s="33"/>
      <c r="Q396" s="95"/>
      <c r="R396" s="33"/>
      <c r="S396" s="33"/>
      <c r="T396" s="95"/>
      <c r="U396" s="33"/>
      <c r="V396" s="33"/>
      <c r="W396" s="95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</row>
    <row r="397" spans="9:37">
      <c r="I397" s="33"/>
      <c r="J397" s="84"/>
      <c r="K397" s="33"/>
      <c r="L397" s="33"/>
      <c r="M397" s="33"/>
      <c r="N397" s="84"/>
      <c r="O397" s="33"/>
      <c r="P397" s="33"/>
      <c r="Q397" s="95"/>
      <c r="R397" s="33"/>
      <c r="S397" s="33"/>
      <c r="T397" s="95"/>
      <c r="U397" s="33"/>
      <c r="V397" s="33"/>
      <c r="W397" s="95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</row>
    <row r="398" spans="9:37">
      <c r="I398" s="33"/>
      <c r="J398" s="84"/>
      <c r="K398" s="33"/>
      <c r="L398" s="33"/>
      <c r="M398" s="33"/>
      <c r="N398" s="84"/>
      <c r="O398" s="33"/>
      <c r="P398" s="33"/>
      <c r="Q398" s="95"/>
      <c r="R398" s="33"/>
      <c r="S398" s="33"/>
      <c r="T398" s="95"/>
      <c r="U398" s="33"/>
      <c r="V398" s="33"/>
      <c r="W398" s="95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</row>
    <row r="399" spans="9:37">
      <c r="I399" s="33"/>
      <c r="J399" s="84"/>
      <c r="K399" s="33"/>
      <c r="L399" s="33"/>
      <c r="M399" s="33"/>
      <c r="N399" s="84"/>
      <c r="O399" s="33"/>
      <c r="P399" s="33"/>
      <c r="Q399" s="95"/>
      <c r="R399" s="33"/>
      <c r="S399" s="33"/>
      <c r="T399" s="95"/>
      <c r="U399" s="33"/>
      <c r="V399" s="33"/>
      <c r="W399" s="95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</row>
    <row r="400" spans="9:37">
      <c r="I400" s="33"/>
      <c r="J400" s="84"/>
      <c r="K400" s="33"/>
      <c r="L400" s="33"/>
      <c r="M400" s="33"/>
      <c r="N400" s="84"/>
      <c r="O400" s="33"/>
      <c r="P400" s="33"/>
      <c r="Q400" s="95"/>
      <c r="R400" s="33"/>
      <c r="S400" s="33"/>
      <c r="T400" s="95"/>
      <c r="U400" s="33"/>
      <c r="V400" s="33"/>
      <c r="W400" s="95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</row>
    <row r="401" spans="9:37">
      <c r="I401" s="33"/>
      <c r="J401" s="84"/>
      <c r="K401" s="33"/>
      <c r="L401" s="33"/>
      <c r="M401" s="33"/>
      <c r="N401" s="84"/>
      <c r="O401" s="33"/>
      <c r="P401" s="33"/>
      <c r="Q401" s="95"/>
      <c r="R401" s="33"/>
      <c r="S401" s="33"/>
      <c r="T401" s="95"/>
      <c r="U401" s="33"/>
      <c r="V401" s="33"/>
      <c r="W401" s="95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</row>
    <row r="402" spans="9:37">
      <c r="I402" s="33"/>
      <c r="J402" s="84"/>
      <c r="K402" s="33"/>
      <c r="L402" s="33"/>
      <c r="M402" s="33"/>
      <c r="N402" s="84"/>
      <c r="O402" s="33"/>
      <c r="P402" s="33"/>
      <c r="Q402" s="95"/>
      <c r="R402" s="33"/>
      <c r="S402" s="33"/>
      <c r="T402" s="95"/>
      <c r="U402" s="33"/>
      <c r="V402" s="33"/>
      <c r="W402" s="95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</row>
    <row r="403" spans="9:37">
      <c r="I403" s="33"/>
      <c r="J403" s="84"/>
      <c r="K403" s="33"/>
      <c r="L403" s="33"/>
      <c r="M403" s="33"/>
      <c r="N403" s="84"/>
      <c r="O403" s="33"/>
      <c r="P403" s="33"/>
      <c r="Q403" s="95"/>
      <c r="R403" s="33"/>
      <c r="S403" s="33"/>
      <c r="T403" s="95"/>
      <c r="U403" s="33"/>
      <c r="V403" s="33"/>
      <c r="W403" s="95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</row>
    <row r="404" spans="9:37">
      <c r="I404" s="33"/>
      <c r="J404" s="84"/>
      <c r="K404" s="33"/>
      <c r="L404" s="33"/>
      <c r="M404" s="33"/>
      <c r="N404" s="84"/>
      <c r="O404" s="33"/>
      <c r="P404" s="33"/>
      <c r="Q404" s="95"/>
      <c r="R404" s="33"/>
      <c r="S404" s="33"/>
      <c r="T404" s="95"/>
      <c r="U404" s="33"/>
      <c r="V404" s="33"/>
      <c r="W404" s="95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</row>
    <row r="405" spans="9:37">
      <c r="I405" s="33"/>
      <c r="J405" s="84"/>
      <c r="K405" s="33"/>
      <c r="L405" s="33"/>
      <c r="M405" s="33"/>
      <c r="N405" s="84"/>
      <c r="O405" s="33"/>
      <c r="P405" s="33"/>
      <c r="Q405" s="95"/>
      <c r="R405" s="33"/>
      <c r="S405" s="33"/>
      <c r="T405" s="95"/>
      <c r="U405" s="33"/>
      <c r="V405" s="33"/>
      <c r="W405" s="95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</row>
    <row r="406" spans="9:37">
      <c r="I406" s="33"/>
      <c r="J406" s="84"/>
      <c r="K406" s="33"/>
      <c r="L406" s="33"/>
      <c r="M406" s="33"/>
      <c r="N406" s="84"/>
      <c r="O406" s="33"/>
      <c r="P406" s="33"/>
      <c r="Q406" s="95"/>
      <c r="R406" s="33"/>
      <c r="S406" s="33"/>
      <c r="T406" s="95"/>
      <c r="U406" s="33"/>
      <c r="V406" s="33"/>
      <c r="W406" s="95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</row>
    <row r="407" spans="9:37">
      <c r="I407" s="33"/>
      <c r="J407" s="84"/>
      <c r="K407" s="33"/>
      <c r="L407" s="33"/>
      <c r="M407" s="33"/>
      <c r="N407" s="84"/>
      <c r="O407" s="33"/>
      <c r="P407" s="33"/>
      <c r="Q407" s="95"/>
      <c r="R407" s="33"/>
      <c r="S407" s="33"/>
      <c r="T407" s="95"/>
      <c r="U407" s="33"/>
      <c r="V407" s="33"/>
      <c r="W407" s="95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</row>
    <row r="408" spans="9:37">
      <c r="I408" s="33"/>
      <c r="J408" s="84"/>
      <c r="K408" s="33"/>
      <c r="L408" s="33"/>
      <c r="M408" s="33"/>
      <c r="N408" s="84"/>
      <c r="O408" s="33"/>
      <c r="P408" s="33"/>
      <c r="Q408" s="95"/>
      <c r="R408" s="33"/>
      <c r="S408" s="33"/>
      <c r="T408" s="95"/>
      <c r="U408" s="33"/>
      <c r="V408" s="33"/>
      <c r="W408" s="95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</row>
    <row r="409" spans="9:37">
      <c r="I409" s="33"/>
      <c r="J409" s="84"/>
      <c r="K409" s="33"/>
      <c r="L409" s="33"/>
      <c r="M409" s="33"/>
      <c r="N409" s="84"/>
      <c r="O409" s="33"/>
      <c r="P409" s="33"/>
      <c r="Q409" s="95"/>
      <c r="R409" s="33"/>
      <c r="S409" s="33"/>
      <c r="T409" s="95"/>
      <c r="U409" s="33"/>
      <c r="V409" s="33"/>
      <c r="W409" s="95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</row>
    <row r="410" spans="9:37">
      <c r="I410" s="33"/>
      <c r="J410" s="84"/>
      <c r="K410" s="33"/>
      <c r="L410" s="33"/>
      <c r="M410" s="33"/>
      <c r="N410" s="84"/>
      <c r="O410" s="33"/>
      <c r="P410" s="33"/>
      <c r="Q410" s="95"/>
      <c r="R410" s="33"/>
      <c r="S410" s="33"/>
      <c r="T410" s="95"/>
      <c r="U410" s="33"/>
      <c r="V410" s="33"/>
      <c r="W410" s="95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</row>
    <row r="411" spans="9:37">
      <c r="I411" s="33"/>
      <c r="J411" s="84"/>
      <c r="K411" s="33"/>
      <c r="L411" s="33"/>
      <c r="M411" s="33"/>
      <c r="N411" s="84"/>
      <c r="O411" s="33"/>
      <c r="P411" s="33"/>
      <c r="Q411" s="95"/>
      <c r="R411" s="33"/>
      <c r="S411" s="33"/>
      <c r="T411" s="95"/>
      <c r="U411" s="33"/>
      <c r="V411" s="33"/>
      <c r="W411" s="95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</row>
    <row r="412" spans="9:37">
      <c r="I412" s="33"/>
      <c r="J412" s="84"/>
      <c r="K412" s="33"/>
      <c r="L412" s="33"/>
      <c r="M412" s="33"/>
      <c r="N412" s="84"/>
      <c r="O412" s="33"/>
      <c r="P412" s="33"/>
      <c r="Q412" s="95"/>
      <c r="R412" s="33"/>
      <c r="S412" s="33"/>
      <c r="T412" s="95"/>
      <c r="U412" s="33"/>
      <c r="V412" s="33"/>
      <c r="W412" s="95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</row>
    <row r="413" spans="9:37">
      <c r="I413" s="33"/>
      <c r="J413" s="84"/>
      <c r="K413" s="33"/>
      <c r="L413" s="33"/>
      <c r="M413" s="33"/>
      <c r="N413" s="84"/>
      <c r="O413" s="33"/>
      <c r="P413" s="33"/>
      <c r="Q413" s="95"/>
      <c r="R413" s="33"/>
      <c r="S413" s="33"/>
      <c r="T413" s="95"/>
      <c r="U413" s="33"/>
      <c r="V413" s="33"/>
      <c r="W413" s="95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</row>
    <row r="414" spans="9:37">
      <c r="I414" s="33"/>
      <c r="J414" s="84"/>
      <c r="K414" s="33"/>
      <c r="L414" s="33"/>
      <c r="M414" s="33"/>
      <c r="N414" s="84"/>
      <c r="O414" s="33"/>
      <c r="P414" s="33"/>
      <c r="Q414" s="95"/>
      <c r="R414" s="33"/>
      <c r="S414" s="33"/>
      <c r="T414" s="95"/>
      <c r="U414" s="33"/>
      <c r="V414" s="33"/>
      <c r="W414" s="95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</row>
    <row r="415" spans="9:37">
      <c r="I415" s="33"/>
      <c r="J415" s="84"/>
      <c r="K415" s="33"/>
      <c r="L415" s="33"/>
      <c r="M415" s="33"/>
      <c r="N415" s="84"/>
      <c r="O415" s="33"/>
      <c r="P415" s="33"/>
      <c r="Q415" s="95"/>
      <c r="R415" s="33"/>
      <c r="S415" s="33"/>
      <c r="T415" s="95"/>
      <c r="U415" s="33"/>
      <c r="V415" s="33"/>
      <c r="W415" s="95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</row>
    <row r="416" spans="9:37">
      <c r="I416" s="33"/>
      <c r="J416" s="84"/>
      <c r="K416" s="33"/>
      <c r="L416" s="33"/>
      <c r="M416" s="33"/>
      <c r="N416" s="84"/>
      <c r="O416" s="33"/>
      <c r="P416" s="33"/>
      <c r="Q416" s="95"/>
      <c r="R416" s="33"/>
      <c r="S416" s="33"/>
      <c r="T416" s="95"/>
      <c r="U416" s="33"/>
      <c r="V416" s="33"/>
      <c r="W416" s="95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9:37">
      <c r="I417" s="33"/>
      <c r="J417" s="84"/>
      <c r="K417" s="33"/>
      <c r="L417" s="33"/>
      <c r="M417" s="33"/>
      <c r="N417" s="84"/>
      <c r="O417" s="33"/>
      <c r="P417" s="33"/>
      <c r="Q417" s="95"/>
      <c r="R417" s="33"/>
      <c r="S417" s="33"/>
      <c r="T417" s="95"/>
      <c r="U417" s="33"/>
      <c r="V417" s="33"/>
      <c r="W417" s="95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</row>
    <row r="418" spans="9:37">
      <c r="I418" s="33"/>
      <c r="J418" s="84"/>
      <c r="K418" s="33"/>
      <c r="L418" s="33"/>
      <c r="M418" s="33"/>
      <c r="N418" s="84"/>
      <c r="O418" s="33"/>
      <c r="P418" s="33"/>
      <c r="Q418" s="95"/>
      <c r="R418" s="33"/>
      <c r="S418" s="33"/>
      <c r="T418" s="95"/>
      <c r="U418" s="33"/>
      <c r="V418" s="33"/>
      <c r="W418" s="95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</row>
    <row r="419" spans="9:37">
      <c r="I419" s="33"/>
      <c r="J419" s="84"/>
      <c r="K419" s="33"/>
      <c r="L419" s="33"/>
      <c r="M419" s="33"/>
      <c r="N419" s="84"/>
      <c r="O419" s="33"/>
      <c r="P419" s="33"/>
      <c r="Q419" s="95"/>
      <c r="R419" s="33"/>
      <c r="S419" s="33"/>
      <c r="T419" s="95"/>
      <c r="U419" s="33"/>
      <c r="V419" s="33"/>
      <c r="W419" s="95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</row>
    <row r="420" spans="9:37">
      <c r="I420" s="33"/>
      <c r="J420" s="84"/>
      <c r="K420" s="33"/>
      <c r="L420" s="33"/>
      <c r="M420" s="33"/>
      <c r="N420" s="84"/>
      <c r="O420" s="33"/>
      <c r="P420" s="33"/>
      <c r="Q420" s="95"/>
      <c r="R420" s="33"/>
      <c r="S420" s="33"/>
      <c r="T420" s="95"/>
      <c r="U420" s="33"/>
      <c r="V420" s="33"/>
      <c r="W420" s="95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</row>
    <row r="421" spans="9:37">
      <c r="I421" s="33"/>
      <c r="J421" s="84"/>
      <c r="K421" s="33"/>
      <c r="L421" s="33"/>
      <c r="M421" s="33"/>
      <c r="N421" s="84"/>
      <c r="O421" s="33"/>
      <c r="P421" s="33"/>
      <c r="Q421" s="95"/>
      <c r="R421" s="33"/>
      <c r="S421" s="33"/>
      <c r="T421" s="95"/>
      <c r="U421" s="33"/>
      <c r="V421" s="33"/>
      <c r="W421" s="95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</row>
    <row r="422" spans="9:37">
      <c r="I422" s="33"/>
      <c r="J422" s="84"/>
      <c r="K422" s="33"/>
      <c r="L422" s="33"/>
      <c r="M422" s="33"/>
      <c r="N422" s="84"/>
      <c r="O422" s="33"/>
      <c r="P422" s="33"/>
      <c r="Q422" s="95"/>
      <c r="R422" s="33"/>
      <c r="S422" s="33"/>
      <c r="T422" s="95"/>
      <c r="U422" s="33"/>
      <c r="V422" s="33"/>
      <c r="W422" s="95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</row>
    <row r="423" spans="9:37">
      <c r="I423" s="33"/>
      <c r="J423" s="84"/>
      <c r="K423" s="33"/>
      <c r="L423" s="33"/>
      <c r="M423" s="33"/>
      <c r="N423" s="84"/>
      <c r="O423" s="33"/>
      <c r="P423" s="33"/>
      <c r="Q423" s="95"/>
      <c r="R423" s="33"/>
      <c r="S423" s="33"/>
      <c r="T423" s="95"/>
      <c r="U423" s="33"/>
      <c r="V423" s="33"/>
      <c r="W423" s="95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</row>
    <row r="424" spans="9:37">
      <c r="I424" s="33"/>
      <c r="J424" s="84"/>
      <c r="K424" s="33"/>
      <c r="L424" s="33"/>
      <c r="M424" s="33"/>
      <c r="N424" s="84"/>
      <c r="O424" s="33"/>
      <c r="P424" s="33"/>
      <c r="Q424" s="95"/>
      <c r="R424" s="33"/>
      <c r="S424" s="33"/>
      <c r="T424" s="95"/>
      <c r="U424" s="33"/>
      <c r="V424" s="33"/>
      <c r="W424" s="95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</row>
    <row r="425" spans="9:37">
      <c r="I425" s="33"/>
      <c r="J425" s="84"/>
      <c r="K425" s="33"/>
      <c r="L425" s="33"/>
      <c r="M425" s="33"/>
      <c r="N425" s="84"/>
      <c r="O425" s="33"/>
      <c r="P425" s="33"/>
      <c r="Q425" s="95"/>
      <c r="R425" s="33"/>
      <c r="S425" s="33"/>
      <c r="T425" s="95"/>
      <c r="U425" s="33"/>
      <c r="V425" s="33"/>
      <c r="W425" s="95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</row>
    <row r="426" spans="9:37">
      <c r="I426" s="33"/>
      <c r="J426" s="84"/>
      <c r="K426" s="33"/>
      <c r="L426" s="33"/>
      <c r="M426" s="33"/>
      <c r="N426" s="84"/>
      <c r="O426" s="33"/>
      <c r="P426" s="33"/>
      <c r="Q426" s="95"/>
      <c r="R426" s="33"/>
      <c r="S426" s="33"/>
      <c r="T426" s="95"/>
      <c r="U426" s="33"/>
      <c r="V426" s="33"/>
      <c r="W426" s="95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</row>
    <row r="427" spans="9:37">
      <c r="I427" s="33"/>
      <c r="J427" s="84"/>
      <c r="K427" s="33"/>
      <c r="L427" s="33"/>
      <c r="M427" s="33"/>
      <c r="N427" s="84"/>
      <c r="O427" s="33"/>
      <c r="P427" s="33"/>
      <c r="Q427" s="95"/>
      <c r="R427" s="33"/>
      <c r="S427" s="33"/>
      <c r="T427" s="95"/>
      <c r="U427" s="33"/>
      <c r="V427" s="33"/>
      <c r="W427" s="95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</row>
    <row r="428" spans="9:37">
      <c r="I428" s="33"/>
      <c r="J428" s="84"/>
      <c r="K428" s="33"/>
      <c r="L428" s="33"/>
      <c r="M428" s="33"/>
      <c r="N428" s="84"/>
      <c r="O428" s="33"/>
      <c r="P428" s="33"/>
      <c r="Q428" s="95"/>
      <c r="R428" s="33"/>
      <c r="S428" s="33"/>
      <c r="T428" s="95"/>
      <c r="U428" s="33"/>
      <c r="V428" s="33"/>
      <c r="W428" s="95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</row>
    <row r="429" spans="9:37">
      <c r="I429" s="33"/>
      <c r="J429" s="84"/>
      <c r="K429" s="33"/>
      <c r="L429" s="33"/>
      <c r="M429" s="33"/>
      <c r="N429" s="84"/>
      <c r="O429" s="33"/>
      <c r="P429" s="33"/>
      <c r="Q429" s="95"/>
      <c r="R429" s="33"/>
      <c r="S429" s="33"/>
      <c r="T429" s="95"/>
      <c r="U429" s="33"/>
      <c r="V429" s="33"/>
      <c r="W429" s="95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</row>
    <row r="430" spans="9:37">
      <c r="I430" s="33"/>
      <c r="J430" s="84"/>
      <c r="K430" s="33"/>
      <c r="L430" s="33"/>
      <c r="M430" s="33"/>
      <c r="N430" s="84"/>
      <c r="O430" s="33"/>
      <c r="P430" s="33"/>
      <c r="Q430" s="95"/>
      <c r="R430" s="33"/>
      <c r="S430" s="33"/>
      <c r="T430" s="95"/>
      <c r="U430" s="33"/>
      <c r="V430" s="33"/>
      <c r="W430" s="95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</row>
    <row r="431" spans="9:37">
      <c r="I431" s="33"/>
      <c r="J431" s="84"/>
      <c r="K431" s="33"/>
      <c r="L431" s="33"/>
      <c r="M431" s="33"/>
      <c r="N431" s="84"/>
      <c r="O431" s="33"/>
      <c r="P431" s="33"/>
      <c r="Q431" s="95"/>
      <c r="R431" s="33"/>
      <c r="S431" s="33"/>
      <c r="T431" s="95"/>
      <c r="U431" s="33"/>
      <c r="V431" s="33"/>
      <c r="W431" s="95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</row>
    <row r="432" spans="9:37">
      <c r="I432" s="33"/>
      <c r="J432" s="84"/>
      <c r="K432" s="33"/>
      <c r="L432" s="33"/>
      <c r="M432" s="33"/>
      <c r="N432" s="84"/>
      <c r="O432" s="33"/>
      <c r="P432" s="33"/>
      <c r="Q432" s="95"/>
      <c r="R432" s="33"/>
      <c r="S432" s="33"/>
      <c r="T432" s="95"/>
      <c r="U432" s="33"/>
      <c r="V432" s="33"/>
      <c r="W432" s="95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</row>
    <row r="433" spans="9:37">
      <c r="I433" s="33"/>
      <c r="J433" s="84"/>
      <c r="K433" s="33"/>
      <c r="L433" s="33"/>
      <c r="M433" s="33"/>
      <c r="N433" s="84"/>
      <c r="O433" s="33"/>
      <c r="P433" s="33"/>
      <c r="Q433" s="95"/>
      <c r="R433" s="33"/>
      <c r="S433" s="33"/>
      <c r="T433" s="95"/>
      <c r="U433" s="33"/>
      <c r="V433" s="33"/>
      <c r="W433" s="95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</row>
    <row r="434" spans="9:37">
      <c r="I434" s="33"/>
      <c r="J434" s="84"/>
      <c r="K434" s="33"/>
      <c r="L434" s="33"/>
      <c r="M434" s="33"/>
      <c r="N434" s="84"/>
      <c r="O434" s="33"/>
      <c r="P434" s="33"/>
      <c r="Q434" s="95"/>
      <c r="R434" s="33"/>
      <c r="S434" s="33"/>
      <c r="T434" s="95"/>
      <c r="U434" s="33"/>
      <c r="V434" s="33"/>
      <c r="W434" s="95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9:37">
      <c r="I435" s="33"/>
      <c r="J435" s="84"/>
      <c r="K435" s="33"/>
      <c r="L435" s="33"/>
      <c r="M435" s="33"/>
      <c r="N435" s="84"/>
      <c r="O435" s="33"/>
      <c r="P435" s="33"/>
      <c r="Q435" s="95"/>
      <c r="R435" s="33"/>
      <c r="S435" s="33"/>
      <c r="T435" s="95"/>
      <c r="U435" s="33"/>
      <c r="V435" s="33"/>
      <c r="W435" s="95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</row>
    <row r="436" spans="9:37">
      <c r="I436" s="33"/>
      <c r="J436" s="84"/>
      <c r="K436" s="33"/>
      <c r="L436" s="33"/>
      <c r="M436" s="33"/>
      <c r="N436" s="84"/>
      <c r="O436" s="33"/>
      <c r="P436" s="33"/>
      <c r="Q436" s="95"/>
      <c r="R436" s="33"/>
      <c r="S436" s="33"/>
      <c r="T436" s="95"/>
      <c r="U436" s="33"/>
      <c r="V436" s="33"/>
      <c r="W436" s="95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</row>
    <row r="437" spans="9:37">
      <c r="I437" s="33"/>
      <c r="J437" s="84"/>
      <c r="K437" s="33"/>
      <c r="L437" s="33"/>
      <c r="M437" s="33"/>
      <c r="N437" s="84"/>
      <c r="O437" s="33"/>
      <c r="P437" s="33"/>
      <c r="Q437" s="95"/>
      <c r="R437" s="33"/>
      <c r="S437" s="33"/>
      <c r="T437" s="95"/>
      <c r="U437" s="33"/>
      <c r="V437" s="33"/>
      <c r="W437" s="95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</row>
    <row r="438" spans="9:37">
      <c r="I438" s="33"/>
      <c r="J438" s="84"/>
      <c r="K438" s="33"/>
      <c r="L438" s="33"/>
      <c r="M438" s="33"/>
      <c r="N438" s="84"/>
      <c r="O438" s="33"/>
      <c r="P438" s="33"/>
      <c r="Q438" s="95"/>
      <c r="R438" s="33"/>
      <c r="S438" s="33"/>
      <c r="T438" s="95"/>
      <c r="U438" s="33"/>
      <c r="V438" s="33"/>
      <c r="W438" s="95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</row>
    <row r="439" spans="9:37">
      <c r="I439" s="33"/>
      <c r="J439" s="84"/>
      <c r="K439" s="33"/>
      <c r="L439" s="33"/>
      <c r="M439" s="33"/>
      <c r="N439" s="84"/>
      <c r="O439" s="33"/>
      <c r="P439" s="33"/>
      <c r="Q439" s="95"/>
      <c r="R439" s="33"/>
      <c r="S439" s="33"/>
      <c r="T439" s="95"/>
      <c r="U439" s="33"/>
      <c r="V439" s="33"/>
      <c r="W439" s="95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</row>
    <row r="440" spans="9:37">
      <c r="I440" s="33"/>
      <c r="J440" s="84"/>
      <c r="K440" s="33"/>
      <c r="L440" s="33"/>
      <c r="M440" s="33"/>
      <c r="N440" s="84"/>
      <c r="O440" s="33"/>
      <c r="P440" s="33"/>
      <c r="Q440" s="95"/>
      <c r="R440" s="33"/>
      <c r="S440" s="33"/>
      <c r="T440" s="95"/>
      <c r="U440" s="33"/>
      <c r="V440" s="33"/>
      <c r="W440" s="95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</row>
    <row r="441" spans="9:37">
      <c r="I441" s="33"/>
      <c r="J441" s="84"/>
      <c r="K441" s="33"/>
      <c r="L441" s="33"/>
      <c r="M441" s="33"/>
      <c r="N441" s="84"/>
      <c r="O441" s="33"/>
      <c r="P441" s="33"/>
      <c r="Q441" s="95"/>
      <c r="R441" s="33"/>
      <c r="S441" s="33"/>
      <c r="T441" s="95"/>
      <c r="U441" s="33"/>
      <c r="V441" s="33"/>
      <c r="W441" s="95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</row>
    <row r="442" spans="9:37">
      <c r="I442" s="33"/>
      <c r="J442" s="84"/>
      <c r="K442" s="33"/>
      <c r="L442" s="33"/>
      <c r="M442" s="33"/>
      <c r="N442" s="84"/>
      <c r="O442" s="33"/>
      <c r="P442" s="33"/>
      <c r="Q442" s="95"/>
      <c r="R442" s="33"/>
      <c r="S442" s="33"/>
      <c r="T442" s="95"/>
      <c r="U442" s="33"/>
      <c r="V442" s="33"/>
      <c r="W442" s="95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</row>
    <row r="443" spans="9:37">
      <c r="I443" s="33"/>
      <c r="J443" s="84"/>
      <c r="K443" s="33"/>
      <c r="L443" s="33"/>
      <c r="M443" s="33"/>
      <c r="N443" s="84"/>
      <c r="O443" s="33"/>
      <c r="P443" s="33"/>
      <c r="Q443" s="95"/>
      <c r="R443" s="33"/>
      <c r="S443" s="33"/>
      <c r="T443" s="95"/>
      <c r="U443" s="33"/>
      <c r="V443" s="33"/>
      <c r="W443" s="95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</row>
    <row r="444" spans="9:37">
      <c r="I444" s="33"/>
      <c r="J444" s="84"/>
      <c r="K444" s="33"/>
      <c r="L444" s="33"/>
      <c r="M444" s="33"/>
      <c r="N444" s="84"/>
      <c r="O444" s="33"/>
      <c r="P444" s="33"/>
      <c r="Q444" s="95"/>
      <c r="R444" s="33"/>
      <c r="S444" s="33"/>
      <c r="T444" s="95"/>
      <c r="U444" s="33"/>
      <c r="V444" s="33"/>
      <c r="W444" s="95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</row>
    <row r="445" spans="9:37">
      <c r="I445" s="33"/>
      <c r="J445" s="84"/>
      <c r="K445" s="33"/>
      <c r="L445" s="33"/>
      <c r="M445" s="33"/>
      <c r="N445" s="84"/>
      <c r="O445" s="33"/>
      <c r="P445" s="33"/>
      <c r="Q445" s="95"/>
      <c r="R445" s="33"/>
      <c r="S445" s="33"/>
      <c r="T445" s="95"/>
      <c r="U445" s="33"/>
      <c r="V445" s="33"/>
      <c r="W445" s="95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</row>
    <row r="446" spans="9:37">
      <c r="I446" s="33"/>
      <c r="J446" s="84"/>
      <c r="K446" s="33"/>
      <c r="L446" s="33"/>
      <c r="M446" s="33"/>
      <c r="N446" s="84"/>
      <c r="O446" s="33"/>
      <c r="P446" s="33"/>
      <c r="Q446" s="95"/>
      <c r="R446" s="33"/>
      <c r="S446" s="33"/>
      <c r="T446" s="95"/>
      <c r="U446" s="33"/>
      <c r="V446" s="33"/>
      <c r="W446" s="95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</row>
    <row r="447" spans="9:37">
      <c r="I447" s="33"/>
      <c r="J447" s="84"/>
      <c r="K447" s="33"/>
      <c r="L447" s="33"/>
      <c r="M447" s="33"/>
      <c r="N447" s="84"/>
      <c r="O447" s="33"/>
      <c r="P447" s="33"/>
      <c r="Q447" s="95"/>
      <c r="R447" s="33"/>
      <c r="S447" s="33"/>
      <c r="T447" s="95"/>
      <c r="U447" s="33"/>
      <c r="V447" s="33"/>
      <c r="W447" s="95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</row>
    <row r="448" spans="9:37">
      <c r="I448" s="33"/>
      <c r="J448" s="84"/>
      <c r="K448" s="33"/>
      <c r="L448" s="33"/>
      <c r="M448" s="33"/>
      <c r="N448" s="84"/>
      <c r="O448" s="33"/>
      <c r="P448" s="33"/>
      <c r="Q448" s="95"/>
      <c r="R448" s="33"/>
      <c r="S448" s="33"/>
      <c r="T448" s="95"/>
      <c r="U448" s="33"/>
      <c r="V448" s="33"/>
      <c r="W448" s="95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</row>
    <row r="449" spans="9:37">
      <c r="I449" s="33"/>
      <c r="J449" s="84"/>
      <c r="K449" s="33"/>
      <c r="L449" s="33"/>
      <c r="M449" s="33"/>
      <c r="N449" s="84"/>
      <c r="O449" s="33"/>
      <c r="P449" s="33"/>
      <c r="Q449" s="95"/>
      <c r="R449" s="33"/>
      <c r="S449" s="33"/>
      <c r="T449" s="95"/>
      <c r="U449" s="33"/>
      <c r="V449" s="33"/>
      <c r="W449" s="95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</row>
    <row r="450" spans="9:37">
      <c r="I450" s="33"/>
      <c r="J450" s="84"/>
      <c r="K450" s="33"/>
      <c r="L450" s="33"/>
      <c r="M450" s="33"/>
      <c r="N450" s="84"/>
      <c r="O450" s="33"/>
      <c r="P450" s="33"/>
      <c r="Q450" s="95"/>
      <c r="R450" s="33"/>
      <c r="S450" s="33"/>
      <c r="T450" s="95"/>
      <c r="U450" s="33"/>
      <c r="V450" s="33"/>
      <c r="W450" s="95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</row>
    <row r="451" spans="9:37">
      <c r="I451" s="33"/>
      <c r="J451" s="84"/>
      <c r="K451" s="33"/>
      <c r="L451" s="33"/>
      <c r="M451" s="33"/>
      <c r="N451" s="84"/>
      <c r="O451" s="33"/>
      <c r="P451" s="33"/>
      <c r="Q451" s="95"/>
      <c r="R451" s="33"/>
      <c r="S451" s="33"/>
      <c r="T451" s="95"/>
      <c r="U451" s="33"/>
      <c r="V451" s="33"/>
      <c r="W451" s="95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</row>
    <row r="452" spans="9:37">
      <c r="I452" s="33"/>
      <c r="J452" s="84"/>
      <c r="K452" s="33"/>
      <c r="L452" s="33"/>
      <c r="M452" s="33"/>
      <c r="N452" s="84"/>
      <c r="O452" s="33"/>
      <c r="P452" s="33"/>
      <c r="Q452" s="95"/>
      <c r="R452" s="33"/>
      <c r="S452" s="33"/>
      <c r="T452" s="95"/>
      <c r="U452" s="33"/>
      <c r="V452" s="33"/>
      <c r="W452" s="95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</row>
    <row r="453" spans="9:37">
      <c r="I453" s="33"/>
      <c r="J453" s="84"/>
      <c r="K453" s="33"/>
      <c r="L453" s="33"/>
      <c r="M453" s="33"/>
      <c r="N453" s="84"/>
      <c r="O453" s="33"/>
      <c r="P453" s="33"/>
      <c r="Q453" s="95"/>
      <c r="R453" s="33"/>
      <c r="S453" s="33"/>
      <c r="T453" s="95"/>
      <c r="U453" s="33"/>
      <c r="V453" s="33"/>
      <c r="W453" s="95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</row>
    <row r="454" spans="9:37">
      <c r="I454" s="33"/>
      <c r="J454" s="84"/>
      <c r="K454" s="33"/>
      <c r="L454" s="33"/>
      <c r="M454" s="33"/>
      <c r="N454" s="84"/>
      <c r="O454" s="33"/>
      <c r="P454" s="33"/>
      <c r="Q454" s="95"/>
      <c r="R454" s="33"/>
      <c r="S454" s="33"/>
      <c r="T454" s="95"/>
      <c r="U454" s="33"/>
      <c r="V454" s="33"/>
      <c r="W454" s="95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</row>
    <row r="455" spans="9:37">
      <c r="I455" s="33"/>
      <c r="J455" s="84"/>
      <c r="K455" s="33"/>
      <c r="L455" s="33"/>
      <c r="M455" s="33"/>
      <c r="N455" s="84"/>
      <c r="O455" s="33"/>
      <c r="P455" s="33"/>
      <c r="Q455" s="95"/>
      <c r="R455" s="33"/>
      <c r="S455" s="33"/>
      <c r="T455" s="95"/>
      <c r="U455" s="33"/>
      <c r="V455" s="33"/>
      <c r="W455" s="95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</row>
    <row r="456" spans="9:37">
      <c r="I456" s="33"/>
      <c r="J456" s="84"/>
      <c r="K456" s="33"/>
      <c r="L456" s="33"/>
      <c r="M456" s="33"/>
      <c r="N456" s="84"/>
      <c r="O456" s="33"/>
      <c r="P456" s="33"/>
      <c r="Q456" s="95"/>
      <c r="R456" s="33"/>
      <c r="S456" s="33"/>
      <c r="T456" s="95"/>
      <c r="U456" s="33"/>
      <c r="V456" s="33"/>
      <c r="W456" s="95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</row>
    <row r="457" spans="9:37">
      <c r="I457" s="33"/>
      <c r="J457" s="84"/>
      <c r="K457" s="33"/>
      <c r="L457" s="33"/>
      <c r="M457" s="33"/>
      <c r="N457" s="84"/>
      <c r="O457" s="33"/>
      <c r="P457" s="33"/>
      <c r="Q457" s="95"/>
      <c r="R457" s="33"/>
      <c r="S457" s="33"/>
      <c r="T457" s="95"/>
      <c r="U457" s="33"/>
      <c r="V457" s="33"/>
      <c r="W457" s="95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</row>
    <row r="458" spans="9:37">
      <c r="I458" s="33"/>
      <c r="J458" s="84"/>
      <c r="K458" s="33"/>
      <c r="L458" s="33"/>
      <c r="M458" s="33"/>
      <c r="N458" s="84"/>
      <c r="O458" s="33"/>
      <c r="P458" s="33"/>
      <c r="Q458" s="95"/>
      <c r="R458" s="33"/>
      <c r="S458" s="33"/>
      <c r="T458" s="95"/>
      <c r="U458" s="33"/>
      <c r="V458" s="33"/>
      <c r="W458" s="95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</row>
    <row r="459" spans="9:37">
      <c r="I459" s="33"/>
      <c r="J459" s="84"/>
      <c r="K459" s="33"/>
      <c r="L459" s="33"/>
      <c r="M459" s="33"/>
      <c r="N459" s="84"/>
      <c r="O459" s="33"/>
      <c r="P459" s="33"/>
      <c r="Q459" s="95"/>
      <c r="R459" s="33"/>
      <c r="S459" s="33"/>
      <c r="T459" s="95"/>
      <c r="U459" s="33"/>
      <c r="V459" s="33"/>
      <c r="W459" s="95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</row>
    <row r="460" spans="9:37">
      <c r="I460" s="33"/>
      <c r="J460" s="84"/>
      <c r="K460" s="33"/>
      <c r="L460" s="33"/>
      <c r="M460" s="33"/>
      <c r="N460" s="84"/>
      <c r="O460" s="33"/>
      <c r="P460" s="33"/>
      <c r="Q460" s="95"/>
      <c r="R460" s="33"/>
      <c r="S460" s="33"/>
      <c r="T460" s="95"/>
      <c r="U460" s="33"/>
      <c r="V460" s="33"/>
      <c r="W460" s="95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</row>
    <row r="461" spans="9:37">
      <c r="I461" s="33"/>
      <c r="J461" s="84"/>
      <c r="K461" s="33"/>
      <c r="L461" s="33"/>
      <c r="M461" s="33"/>
      <c r="N461" s="84"/>
      <c r="O461" s="33"/>
      <c r="P461" s="33"/>
      <c r="Q461" s="95"/>
      <c r="R461" s="33"/>
      <c r="S461" s="33"/>
      <c r="T461" s="95"/>
      <c r="U461" s="33"/>
      <c r="V461" s="33"/>
      <c r="W461" s="95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</row>
    <row r="462" spans="9:37">
      <c r="I462" s="33"/>
      <c r="J462" s="84"/>
      <c r="K462" s="33"/>
      <c r="L462" s="33"/>
      <c r="M462" s="33"/>
      <c r="N462" s="84"/>
      <c r="O462" s="33"/>
      <c r="P462" s="33"/>
      <c r="Q462" s="95"/>
      <c r="R462" s="33"/>
      <c r="S462" s="33"/>
      <c r="T462" s="95"/>
      <c r="U462" s="33"/>
      <c r="V462" s="33"/>
      <c r="W462" s="95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</row>
    <row r="463" spans="9:37">
      <c r="I463" s="33"/>
      <c r="J463" s="84"/>
      <c r="K463" s="33"/>
      <c r="L463" s="33"/>
      <c r="M463" s="33"/>
      <c r="N463" s="84"/>
      <c r="O463" s="33"/>
      <c r="P463" s="33"/>
      <c r="Q463" s="95"/>
      <c r="R463" s="33"/>
      <c r="S463" s="33"/>
      <c r="T463" s="95"/>
      <c r="U463" s="33"/>
      <c r="V463" s="33"/>
      <c r="W463" s="95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</row>
    <row r="464" spans="9:37">
      <c r="I464" s="33"/>
      <c r="J464" s="84"/>
      <c r="K464" s="33"/>
      <c r="L464" s="33"/>
      <c r="M464" s="33"/>
      <c r="N464" s="84"/>
      <c r="O464" s="33"/>
      <c r="P464" s="33"/>
      <c r="Q464" s="95"/>
      <c r="R464" s="33"/>
      <c r="S464" s="33"/>
      <c r="T464" s="95"/>
      <c r="U464" s="33"/>
      <c r="V464" s="33"/>
      <c r="W464" s="95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</row>
    <row r="465" spans="9:37">
      <c r="I465" s="33"/>
      <c r="J465" s="84"/>
      <c r="K465" s="33"/>
      <c r="L465" s="33"/>
      <c r="M465" s="33"/>
      <c r="N465" s="84"/>
      <c r="O465" s="33"/>
      <c r="P465" s="33"/>
      <c r="Q465" s="95"/>
      <c r="R465" s="33"/>
      <c r="S465" s="33"/>
      <c r="T465" s="95"/>
      <c r="U465" s="33"/>
      <c r="V465" s="33"/>
      <c r="W465" s="95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</row>
    <row r="466" spans="9:37">
      <c r="I466" s="33"/>
      <c r="J466" s="84"/>
      <c r="K466" s="33"/>
      <c r="L466" s="33"/>
      <c r="M466" s="33"/>
      <c r="N466" s="84"/>
      <c r="O466" s="33"/>
      <c r="P466" s="33"/>
      <c r="Q466" s="95"/>
      <c r="R466" s="33"/>
      <c r="S466" s="33"/>
      <c r="T466" s="95"/>
      <c r="U466" s="33"/>
      <c r="V466" s="33"/>
      <c r="W466" s="95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</row>
    <row r="467" spans="9:37">
      <c r="I467" s="33"/>
      <c r="J467" s="84"/>
      <c r="K467" s="33"/>
      <c r="L467" s="33"/>
      <c r="M467" s="33"/>
      <c r="N467" s="84"/>
      <c r="O467" s="33"/>
      <c r="P467" s="33"/>
      <c r="Q467" s="95"/>
      <c r="R467" s="33"/>
      <c r="S467" s="33"/>
      <c r="T467" s="95"/>
      <c r="U467" s="33"/>
      <c r="V467" s="33"/>
      <c r="W467" s="95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</row>
    <row r="468" spans="9:37">
      <c r="I468" s="33"/>
      <c r="J468" s="84"/>
      <c r="K468" s="33"/>
      <c r="L468" s="33"/>
      <c r="M468" s="33"/>
      <c r="N468" s="84"/>
      <c r="O468" s="33"/>
      <c r="P468" s="33"/>
      <c r="Q468" s="95"/>
      <c r="R468" s="33"/>
      <c r="S468" s="33"/>
      <c r="T468" s="95"/>
      <c r="U468" s="33"/>
      <c r="V468" s="33"/>
      <c r="W468" s="95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</row>
    <row r="469" spans="9:37">
      <c r="I469" s="33"/>
      <c r="J469" s="84"/>
      <c r="K469" s="33"/>
      <c r="L469" s="33"/>
      <c r="M469" s="33"/>
      <c r="N469" s="84"/>
      <c r="O469" s="33"/>
      <c r="P469" s="33"/>
      <c r="Q469" s="95"/>
      <c r="R469" s="33"/>
      <c r="S469" s="33"/>
      <c r="T469" s="95"/>
      <c r="U469" s="33"/>
      <c r="V469" s="33"/>
      <c r="W469" s="95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</row>
    <row r="470" spans="9:37">
      <c r="I470" s="33"/>
      <c r="J470" s="84"/>
      <c r="K470" s="33"/>
      <c r="L470" s="33"/>
      <c r="M470" s="33"/>
      <c r="N470" s="84"/>
      <c r="O470" s="33"/>
      <c r="P470" s="33"/>
      <c r="Q470" s="95"/>
      <c r="R470" s="33"/>
      <c r="S470" s="33"/>
      <c r="T470" s="95"/>
      <c r="U470" s="33"/>
      <c r="V470" s="33"/>
      <c r="W470" s="95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</row>
    <row r="471" spans="9:37">
      <c r="I471" s="33"/>
      <c r="J471" s="84"/>
      <c r="K471" s="33"/>
      <c r="L471" s="33"/>
      <c r="M471" s="33"/>
      <c r="N471" s="84"/>
      <c r="O471" s="33"/>
      <c r="P471" s="33"/>
      <c r="Q471" s="95"/>
      <c r="R471" s="33"/>
      <c r="S471" s="33"/>
      <c r="T471" s="95"/>
      <c r="U471" s="33"/>
      <c r="V471" s="33"/>
      <c r="W471" s="95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</row>
    <row r="472" spans="9:37">
      <c r="I472" s="33"/>
      <c r="J472" s="84"/>
      <c r="K472" s="33"/>
      <c r="L472" s="33"/>
      <c r="M472" s="33"/>
      <c r="N472" s="84"/>
      <c r="O472" s="33"/>
      <c r="P472" s="33"/>
      <c r="Q472" s="95"/>
      <c r="R472" s="33"/>
      <c r="S472" s="33"/>
      <c r="T472" s="95"/>
      <c r="U472" s="33"/>
      <c r="V472" s="33"/>
      <c r="W472" s="95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</row>
    <row r="473" spans="9:37">
      <c r="I473" s="33"/>
      <c r="J473" s="84"/>
      <c r="K473" s="33"/>
      <c r="L473" s="33"/>
      <c r="M473" s="33"/>
      <c r="N473" s="84"/>
      <c r="O473" s="33"/>
      <c r="P473" s="33"/>
      <c r="Q473" s="95"/>
      <c r="R473" s="33"/>
      <c r="S473" s="33"/>
      <c r="T473" s="95"/>
      <c r="U473" s="33"/>
      <c r="V473" s="33"/>
      <c r="W473" s="95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</row>
    <row r="474" spans="9:37">
      <c r="I474" s="33"/>
      <c r="J474" s="84"/>
      <c r="K474" s="33"/>
      <c r="L474" s="33"/>
      <c r="M474" s="33"/>
      <c r="N474" s="84"/>
      <c r="O474" s="33"/>
      <c r="P474" s="33"/>
      <c r="Q474" s="95"/>
      <c r="R474" s="33"/>
      <c r="S474" s="33"/>
      <c r="T474" s="95"/>
      <c r="U474" s="33"/>
      <c r="V474" s="33"/>
      <c r="W474" s="95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9:37">
      <c r="I475" s="33"/>
      <c r="J475" s="84"/>
      <c r="K475" s="33"/>
      <c r="L475" s="33"/>
      <c r="M475" s="33"/>
      <c r="N475" s="84"/>
      <c r="O475" s="33"/>
      <c r="P475" s="33"/>
      <c r="Q475" s="95"/>
      <c r="R475" s="33"/>
      <c r="S475" s="33"/>
      <c r="T475" s="95"/>
      <c r="U475" s="33"/>
      <c r="V475" s="33"/>
      <c r="W475" s="95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</row>
    <row r="476" spans="9:37">
      <c r="I476" s="33"/>
      <c r="J476" s="84"/>
      <c r="K476" s="33"/>
      <c r="L476" s="33"/>
      <c r="M476" s="33"/>
      <c r="N476" s="84"/>
      <c r="O476" s="33"/>
      <c r="P476" s="33"/>
      <c r="Q476" s="95"/>
      <c r="R476" s="33"/>
      <c r="S476" s="33"/>
      <c r="T476" s="95"/>
      <c r="U476" s="33"/>
      <c r="V476" s="33"/>
      <c r="W476" s="95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</row>
    <row r="477" spans="9:37">
      <c r="I477" s="33"/>
      <c r="J477" s="84"/>
      <c r="K477" s="33"/>
      <c r="L477" s="33"/>
      <c r="M477" s="33"/>
      <c r="N477" s="84"/>
      <c r="O477" s="33"/>
      <c r="P477" s="33"/>
      <c r="Q477" s="95"/>
      <c r="R477" s="33"/>
      <c r="S477" s="33"/>
      <c r="T477" s="95"/>
      <c r="U477" s="33"/>
      <c r="V477" s="33"/>
      <c r="W477" s="95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</row>
    <row r="478" spans="9:37">
      <c r="I478" s="33"/>
      <c r="J478" s="84"/>
      <c r="K478" s="33"/>
      <c r="L478" s="33"/>
      <c r="M478" s="33"/>
      <c r="N478" s="84"/>
      <c r="O478" s="33"/>
      <c r="P478" s="33"/>
      <c r="Q478" s="95"/>
      <c r="R478" s="33"/>
      <c r="S478" s="33"/>
      <c r="T478" s="95"/>
      <c r="U478" s="33"/>
      <c r="V478" s="33"/>
      <c r="W478" s="95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</row>
    <row r="479" spans="9:37">
      <c r="I479" s="33"/>
      <c r="J479" s="84"/>
      <c r="K479" s="33"/>
      <c r="L479" s="33"/>
      <c r="M479" s="33"/>
      <c r="N479" s="84"/>
      <c r="O479" s="33"/>
      <c r="P479" s="33"/>
      <c r="Q479" s="95"/>
      <c r="R479" s="33"/>
      <c r="S479" s="33"/>
      <c r="T479" s="95"/>
      <c r="U479" s="33"/>
      <c r="V479" s="33"/>
      <c r="W479" s="95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</row>
    <row r="480" spans="9:37">
      <c r="I480" s="33"/>
      <c r="J480" s="84"/>
      <c r="K480" s="33"/>
      <c r="L480" s="33"/>
      <c r="M480" s="33"/>
      <c r="N480" s="84"/>
      <c r="O480" s="33"/>
      <c r="P480" s="33"/>
      <c r="Q480" s="95"/>
      <c r="R480" s="33"/>
      <c r="S480" s="33"/>
      <c r="T480" s="95"/>
      <c r="U480" s="33"/>
      <c r="V480" s="33"/>
      <c r="W480" s="95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</row>
    <row r="481" spans="9:37">
      <c r="I481" s="33"/>
      <c r="J481" s="84"/>
      <c r="K481" s="33"/>
      <c r="L481" s="33"/>
      <c r="M481" s="33"/>
      <c r="N481" s="84"/>
      <c r="O481" s="33"/>
      <c r="P481" s="33"/>
      <c r="Q481" s="95"/>
      <c r="R481" s="33"/>
      <c r="S481" s="33"/>
      <c r="T481" s="95"/>
      <c r="U481" s="33"/>
      <c r="V481" s="33"/>
      <c r="W481" s="95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</row>
    <row r="482" spans="9:37">
      <c r="I482" s="33"/>
      <c r="J482" s="84"/>
      <c r="K482" s="33"/>
      <c r="L482" s="33"/>
      <c r="M482" s="33"/>
      <c r="N482" s="84"/>
      <c r="O482" s="33"/>
      <c r="P482" s="33"/>
      <c r="Q482" s="95"/>
      <c r="R482" s="33"/>
      <c r="S482" s="33"/>
      <c r="T482" s="95"/>
      <c r="U482" s="33"/>
      <c r="V482" s="33"/>
      <c r="W482" s="95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</row>
    <row r="483" spans="9:37">
      <c r="I483" s="33"/>
      <c r="J483" s="84"/>
      <c r="K483" s="33"/>
      <c r="L483" s="33"/>
      <c r="M483" s="33"/>
      <c r="N483" s="84"/>
      <c r="O483" s="33"/>
      <c r="P483" s="33"/>
      <c r="Q483" s="95"/>
      <c r="R483" s="33"/>
      <c r="S483" s="33"/>
      <c r="T483" s="95"/>
      <c r="U483" s="33"/>
      <c r="V483" s="33"/>
      <c r="W483" s="95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</row>
    <row r="484" spans="9:37">
      <c r="I484" s="33"/>
      <c r="J484" s="84"/>
      <c r="K484" s="33"/>
      <c r="L484" s="33"/>
      <c r="M484" s="33"/>
      <c r="N484" s="84"/>
      <c r="O484" s="33"/>
      <c r="P484" s="33"/>
      <c r="Q484" s="95"/>
      <c r="R484" s="33"/>
      <c r="S484" s="33"/>
      <c r="T484" s="95"/>
      <c r="U484" s="33"/>
      <c r="V484" s="33"/>
      <c r="W484" s="95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</row>
    <row r="485" spans="9:37">
      <c r="I485" s="33"/>
      <c r="J485" s="84"/>
      <c r="K485" s="33"/>
      <c r="L485" s="33"/>
      <c r="M485" s="33"/>
      <c r="N485" s="84"/>
      <c r="O485" s="33"/>
      <c r="P485" s="33"/>
      <c r="Q485" s="95"/>
      <c r="R485" s="33"/>
      <c r="S485" s="33"/>
      <c r="T485" s="95"/>
      <c r="U485" s="33"/>
      <c r="V485" s="33"/>
      <c r="W485" s="95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</row>
    <row r="486" spans="9:37">
      <c r="I486" s="33"/>
      <c r="J486" s="84"/>
      <c r="K486" s="33"/>
      <c r="L486" s="33"/>
      <c r="M486" s="33"/>
      <c r="N486" s="84"/>
      <c r="O486" s="33"/>
      <c r="P486" s="33"/>
      <c r="Q486" s="95"/>
      <c r="R486" s="33"/>
      <c r="S486" s="33"/>
      <c r="T486" s="95"/>
      <c r="U486" s="33"/>
      <c r="V486" s="33"/>
      <c r="W486" s="95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</row>
    <row r="487" spans="9:37">
      <c r="I487" s="33"/>
      <c r="J487" s="84"/>
      <c r="K487" s="33"/>
      <c r="L487" s="33"/>
      <c r="M487" s="33"/>
      <c r="N487" s="84"/>
      <c r="O487" s="33"/>
      <c r="P487" s="33"/>
      <c r="Q487" s="95"/>
      <c r="R487" s="33"/>
      <c r="S487" s="33"/>
      <c r="T487" s="95"/>
      <c r="U487" s="33"/>
      <c r="V487" s="33"/>
      <c r="W487" s="95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9:37">
      <c r="I488" s="33"/>
      <c r="J488" s="84"/>
      <c r="K488" s="33"/>
      <c r="L488" s="33"/>
      <c r="M488" s="33"/>
      <c r="N488" s="84"/>
      <c r="O488" s="33"/>
      <c r="P488" s="33"/>
      <c r="Q488" s="95"/>
      <c r="R488" s="33"/>
      <c r="S488" s="33"/>
      <c r="T488" s="95"/>
      <c r="U488" s="33"/>
      <c r="V488" s="33"/>
      <c r="W488" s="95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</row>
    <row r="489" spans="9:37">
      <c r="I489" s="33"/>
      <c r="J489" s="84"/>
      <c r="K489" s="33"/>
      <c r="L489" s="33"/>
      <c r="M489" s="33"/>
      <c r="N489" s="84"/>
      <c r="O489" s="33"/>
      <c r="P489" s="33"/>
      <c r="Q489" s="95"/>
      <c r="R489" s="33"/>
      <c r="S489" s="33"/>
      <c r="T489" s="95"/>
      <c r="U489" s="33"/>
      <c r="V489" s="33"/>
      <c r="W489" s="95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</row>
    <row r="490" spans="9:37">
      <c r="I490" s="33"/>
      <c r="J490" s="84"/>
      <c r="K490" s="33"/>
      <c r="L490" s="33"/>
      <c r="M490" s="33"/>
      <c r="N490" s="84"/>
      <c r="O490" s="33"/>
      <c r="P490" s="33"/>
      <c r="Q490" s="95"/>
      <c r="R490" s="33"/>
      <c r="S490" s="33"/>
      <c r="T490" s="95"/>
      <c r="U490" s="33"/>
      <c r="V490" s="33"/>
      <c r="W490" s="95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</row>
    <row r="491" spans="9:37">
      <c r="I491" s="33"/>
      <c r="J491" s="84"/>
      <c r="K491" s="33"/>
      <c r="L491" s="33"/>
      <c r="M491" s="33"/>
      <c r="N491" s="84"/>
      <c r="O491" s="33"/>
      <c r="P491" s="33"/>
      <c r="Q491" s="95"/>
      <c r="R491" s="33"/>
      <c r="S491" s="33"/>
      <c r="T491" s="95"/>
      <c r="U491" s="33"/>
      <c r="V491" s="33"/>
      <c r="W491" s="95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</row>
    <row r="492" spans="9:37">
      <c r="I492" s="33"/>
      <c r="J492" s="84"/>
      <c r="K492" s="33"/>
      <c r="L492" s="33"/>
      <c r="M492" s="33"/>
      <c r="N492" s="84"/>
      <c r="O492" s="33"/>
      <c r="P492" s="33"/>
      <c r="Q492" s="95"/>
      <c r="R492" s="33"/>
      <c r="S492" s="33"/>
      <c r="T492" s="95"/>
      <c r="U492" s="33"/>
      <c r="V492" s="33"/>
      <c r="W492" s="95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</row>
    <row r="493" spans="9:37">
      <c r="I493" s="33"/>
      <c r="J493" s="84"/>
      <c r="K493" s="33"/>
      <c r="L493" s="33"/>
      <c r="M493" s="33"/>
      <c r="N493" s="84"/>
      <c r="O493" s="33"/>
      <c r="P493" s="33"/>
      <c r="Q493" s="95"/>
      <c r="R493" s="33"/>
      <c r="S493" s="33"/>
      <c r="T493" s="95"/>
      <c r="U493" s="33"/>
      <c r="V493" s="33"/>
      <c r="W493" s="95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</row>
    <row r="494" spans="9:37">
      <c r="I494" s="33"/>
      <c r="J494" s="84"/>
      <c r="K494" s="33"/>
      <c r="L494" s="33"/>
      <c r="M494" s="33"/>
      <c r="N494" s="84"/>
      <c r="O494" s="33"/>
      <c r="P494" s="33"/>
      <c r="Q494" s="95"/>
      <c r="R494" s="33"/>
      <c r="S494" s="33"/>
      <c r="T494" s="95"/>
      <c r="U494" s="33"/>
      <c r="V494" s="33"/>
      <c r="W494" s="95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</row>
    <row r="495" spans="9:37">
      <c r="I495" s="33"/>
      <c r="J495" s="84"/>
      <c r="K495" s="33"/>
      <c r="L495" s="33"/>
      <c r="M495" s="33"/>
      <c r="N495" s="84"/>
      <c r="O495" s="33"/>
      <c r="P495" s="33"/>
      <c r="Q495" s="95"/>
      <c r="R495" s="33"/>
      <c r="S495" s="33"/>
      <c r="T495" s="95"/>
      <c r="U495" s="33"/>
      <c r="V495" s="33"/>
      <c r="W495" s="95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</row>
    <row r="496" spans="9:37">
      <c r="I496" s="33"/>
      <c r="J496" s="84"/>
      <c r="K496" s="33"/>
      <c r="L496" s="33"/>
      <c r="M496" s="33"/>
      <c r="N496" s="84"/>
      <c r="O496" s="33"/>
      <c r="P496" s="33"/>
      <c r="Q496" s="95"/>
      <c r="R496" s="33"/>
      <c r="S496" s="33"/>
      <c r="T496" s="95"/>
      <c r="U496" s="33"/>
      <c r="V496" s="33"/>
      <c r="W496" s="95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</row>
    <row r="497" spans="9:37">
      <c r="I497" s="33"/>
      <c r="J497" s="84"/>
      <c r="K497" s="33"/>
      <c r="L497" s="33"/>
      <c r="M497" s="33"/>
      <c r="N497" s="84"/>
      <c r="O497" s="33"/>
      <c r="P497" s="33"/>
      <c r="Q497" s="95"/>
      <c r="R497" s="33"/>
      <c r="S497" s="33"/>
      <c r="T497" s="95"/>
      <c r="U497" s="33"/>
      <c r="V497" s="33"/>
      <c r="W497" s="95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</row>
    <row r="498" spans="9:37">
      <c r="I498" s="33"/>
      <c r="J498" s="84"/>
      <c r="K498" s="33"/>
      <c r="L498" s="33"/>
      <c r="M498" s="33"/>
      <c r="N498" s="84"/>
      <c r="O498" s="33"/>
      <c r="P498" s="33"/>
      <c r="Q498" s="95"/>
      <c r="R498" s="33"/>
      <c r="S498" s="33"/>
      <c r="T498" s="95"/>
      <c r="U498" s="33"/>
      <c r="V498" s="33"/>
      <c r="W498" s="95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</row>
    <row r="499" spans="9:37">
      <c r="I499" s="33"/>
      <c r="J499" s="84"/>
      <c r="K499" s="33"/>
      <c r="L499" s="33"/>
      <c r="M499" s="33"/>
      <c r="N499" s="84"/>
      <c r="O499" s="33"/>
      <c r="P499" s="33"/>
      <c r="Q499" s="95"/>
      <c r="R499" s="33"/>
      <c r="S499" s="33"/>
      <c r="T499" s="95"/>
      <c r="U499" s="33"/>
      <c r="V499" s="33"/>
      <c r="W499" s="95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</row>
    <row r="500" spans="9:37">
      <c r="I500" s="33"/>
      <c r="J500" s="84"/>
      <c r="K500" s="33"/>
      <c r="L500" s="33"/>
      <c r="M500" s="33"/>
      <c r="N500" s="84"/>
      <c r="O500" s="33"/>
      <c r="P500" s="33"/>
      <c r="Q500" s="95"/>
      <c r="R500" s="33"/>
      <c r="S500" s="33"/>
      <c r="T500" s="95"/>
      <c r="U500" s="33"/>
      <c r="V500" s="33"/>
      <c r="W500" s="95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</row>
    <row r="501" spans="9:37">
      <c r="I501" s="33"/>
      <c r="J501" s="84"/>
      <c r="K501" s="33"/>
      <c r="L501" s="33"/>
      <c r="M501" s="33"/>
      <c r="N501" s="84"/>
      <c r="O501" s="33"/>
      <c r="P501" s="33"/>
      <c r="Q501" s="95"/>
      <c r="R501" s="33"/>
      <c r="S501" s="33"/>
      <c r="T501" s="95"/>
      <c r="U501" s="33"/>
      <c r="V501" s="33"/>
      <c r="W501" s="95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</row>
    <row r="502" spans="9:37">
      <c r="I502" s="33"/>
      <c r="J502" s="84"/>
      <c r="K502" s="33"/>
      <c r="L502" s="33"/>
      <c r="M502" s="33"/>
      <c r="N502" s="84"/>
      <c r="O502" s="33"/>
      <c r="P502" s="33"/>
      <c r="Q502" s="95"/>
      <c r="R502" s="33"/>
      <c r="S502" s="33"/>
      <c r="T502" s="95"/>
      <c r="U502" s="33"/>
      <c r="V502" s="33"/>
      <c r="W502" s="95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</row>
    <row r="503" spans="9:37">
      <c r="I503" s="33"/>
      <c r="J503" s="84"/>
      <c r="K503" s="33"/>
      <c r="L503" s="33"/>
      <c r="M503" s="33"/>
      <c r="N503" s="84"/>
      <c r="O503" s="33"/>
      <c r="P503" s="33"/>
      <c r="Q503" s="95"/>
      <c r="R503" s="33"/>
      <c r="S503" s="33"/>
      <c r="T503" s="95"/>
      <c r="U503" s="33"/>
      <c r="V503" s="33"/>
      <c r="W503" s="95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</row>
    <row r="504" spans="9:37">
      <c r="I504" s="33"/>
      <c r="J504" s="84"/>
      <c r="K504" s="33"/>
      <c r="L504" s="33"/>
      <c r="M504" s="33"/>
      <c r="N504" s="84"/>
      <c r="O504" s="33"/>
      <c r="P504" s="33"/>
      <c r="Q504" s="95"/>
      <c r="R504" s="33"/>
      <c r="S504" s="33"/>
      <c r="T504" s="95"/>
      <c r="U504" s="33"/>
      <c r="V504" s="33"/>
      <c r="W504" s="95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</row>
    <row r="505" spans="9:37">
      <c r="I505" s="33"/>
      <c r="J505" s="84"/>
      <c r="K505" s="33"/>
      <c r="L505" s="33"/>
      <c r="M505" s="33"/>
      <c r="N505" s="84"/>
      <c r="O505" s="33"/>
      <c r="P505" s="33"/>
      <c r="Q505" s="95"/>
      <c r="R505" s="33"/>
      <c r="S505" s="33"/>
      <c r="T505" s="95"/>
      <c r="U505" s="33"/>
      <c r="V505" s="33"/>
      <c r="W505" s="95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</row>
    <row r="506" spans="9:37">
      <c r="I506" s="33"/>
      <c r="J506" s="84"/>
      <c r="K506" s="33"/>
      <c r="L506" s="33"/>
      <c r="M506" s="33"/>
      <c r="N506" s="84"/>
      <c r="O506" s="33"/>
      <c r="P506" s="33"/>
      <c r="Q506" s="95"/>
      <c r="R506" s="33"/>
      <c r="S506" s="33"/>
      <c r="T506" s="95"/>
      <c r="U506" s="33"/>
      <c r="V506" s="33"/>
      <c r="W506" s="95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</row>
    <row r="507" spans="9:37">
      <c r="I507" s="33"/>
      <c r="J507" s="84"/>
      <c r="K507" s="33"/>
      <c r="L507" s="33"/>
      <c r="M507" s="33"/>
      <c r="N507" s="84"/>
      <c r="O507" s="33"/>
      <c r="P507" s="33"/>
      <c r="Q507" s="95"/>
      <c r="R507" s="33"/>
      <c r="S507" s="33"/>
      <c r="T507" s="95"/>
      <c r="U507" s="33"/>
      <c r="V507" s="33"/>
      <c r="W507" s="95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</row>
    <row r="508" spans="9:37">
      <c r="I508" s="33"/>
      <c r="J508" s="84"/>
      <c r="K508" s="33"/>
      <c r="L508" s="33"/>
      <c r="M508" s="33"/>
      <c r="N508" s="84"/>
      <c r="O508" s="33"/>
      <c r="P508" s="33"/>
      <c r="Q508" s="95"/>
      <c r="R508" s="33"/>
      <c r="S508" s="33"/>
      <c r="T508" s="95"/>
      <c r="U508" s="33"/>
      <c r="V508" s="33"/>
      <c r="W508" s="95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</row>
    <row r="509" spans="9:37">
      <c r="I509" s="33"/>
      <c r="J509" s="84"/>
      <c r="K509" s="33"/>
      <c r="L509" s="33"/>
      <c r="M509" s="33"/>
      <c r="N509" s="84"/>
      <c r="O509" s="33"/>
      <c r="P509" s="33"/>
      <c r="Q509" s="95"/>
      <c r="R509" s="33"/>
      <c r="S509" s="33"/>
      <c r="T509" s="95"/>
      <c r="U509" s="33"/>
      <c r="V509" s="33"/>
      <c r="W509" s="95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</row>
    <row r="510" spans="9:37">
      <c r="I510" s="33"/>
      <c r="J510" s="84"/>
      <c r="K510" s="33"/>
      <c r="L510" s="33"/>
      <c r="M510" s="33"/>
      <c r="N510" s="84"/>
      <c r="O510" s="33"/>
      <c r="P510" s="33"/>
      <c r="Q510" s="95"/>
      <c r="R510" s="33"/>
      <c r="S510" s="33"/>
      <c r="T510" s="95"/>
      <c r="U510" s="33"/>
      <c r="V510" s="33"/>
      <c r="W510" s="95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</row>
    <row r="511" spans="9:37">
      <c r="I511" s="33"/>
      <c r="J511" s="84"/>
      <c r="K511" s="33"/>
      <c r="L511" s="33"/>
      <c r="M511" s="33"/>
      <c r="N511" s="84"/>
      <c r="O511" s="33"/>
      <c r="P511" s="33"/>
      <c r="Q511" s="95"/>
      <c r="R511" s="33"/>
      <c r="S511" s="33"/>
      <c r="T511" s="95"/>
      <c r="U511" s="33"/>
      <c r="V511" s="33"/>
      <c r="W511" s="95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</row>
    <row r="512" spans="9:37">
      <c r="I512" s="33"/>
      <c r="J512" s="84"/>
      <c r="K512" s="33"/>
      <c r="L512" s="33"/>
      <c r="M512" s="33"/>
      <c r="N512" s="84"/>
      <c r="O512" s="33"/>
      <c r="P512" s="33"/>
      <c r="Q512" s="95"/>
      <c r="R512" s="33"/>
      <c r="S512" s="33"/>
      <c r="T512" s="95"/>
      <c r="U512" s="33"/>
      <c r="V512" s="33"/>
      <c r="W512" s="95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</row>
    <row r="513" spans="9:37">
      <c r="I513" s="33"/>
      <c r="J513" s="84"/>
      <c r="K513" s="33"/>
      <c r="L513" s="33"/>
      <c r="M513" s="33"/>
      <c r="N513" s="84"/>
      <c r="O513" s="33"/>
      <c r="P513" s="33"/>
      <c r="Q513" s="95"/>
      <c r="R513" s="33"/>
      <c r="S513" s="33"/>
      <c r="T513" s="95"/>
      <c r="U513" s="33"/>
      <c r="V513" s="33"/>
      <c r="W513" s="95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</row>
    <row r="514" spans="9:37">
      <c r="I514" s="33"/>
      <c r="J514" s="84"/>
      <c r="K514" s="33"/>
      <c r="L514" s="33"/>
      <c r="M514" s="33"/>
      <c r="N514" s="84"/>
      <c r="O514" s="33"/>
      <c r="P514" s="33"/>
      <c r="Q514" s="95"/>
      <c r="R514" s="33"/>
      <c r="S514" s="33"/>
      <c r="T514" s="95"/>
      <c r="U514" s="33"/>
      <c r="V514" s="33"/>
      <c r="W514" s="95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</row>
    <row r="515" spans="9:37">
      <c r="I515" s="33"/>
      <c r="J515" s="84"/>
      <c r="K515" s="33"/>
      <c r="L515" s="33"/>
      <c r="M515" s="33"/>
      <c r="N515" s="84"/>
      <c r="O515" s="33"/>
      <c r="P515" s="33"/>
      <c r="Q515" s="95"/>
      <c r="R515" s="33"/>
      <c r="S515" s="33"/>
      <c r="T515" s="95"/>
      <c r="U515" s="33"/>
      <c r="V515" s="33"/>
      <c r="W515" s="95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</row>
    <row r="516" spans="9:37">
      <c r="I516" s="33"/>
      <c r="J516" s="84"/>
      <c r="K516" s="33"/>
      <c r="L516" s="33"/>
      <c r="M516" s="33"/>
      <c r="N516" s="84"/>
      <c r="O516" s="33"/>
      <c r="P516" s="33"/>
      <c r="Q516" s="95"/>
      <c r="R516" s="33"/>
      <c r="S516" s="33"/>
      <c r="T516" s="95"/>
      <c r="U516" s="33"/>
      <c r="V516" s="33"/>
      <c r="W516" s="95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</row>
    <row r="517" spans="9:37">
      <c r="I517" s="33"/>
      <c r="J517" s="84"/>
      <c r="K517" s="33"/>
      <c r="L517" s="33"/>
      <c r="M517" s="33"/>
      <c r="N517" s="84"/>
      <c r="O517" s="33"/>
      <c r="P517" s="33"/>
      <c r="Q517" s="95"/>
      <c r="R517" s="33"/>
      <c r="S517" s="33"/>
      <c r="T517" s="95"/>
      <c r="U517" s="33"/>
      <c r="V517" s="33"/>
      <c r="W517" s="95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</row>
    <row r="518" spans="9:37">
      <c r="I518" s="33"/>
      <c r="J518" s="84"/>
      <c r="K518" s="33"/>
      <c r="L518" s="33"/>
      <c r="M518" s="33"/>
      <c r="N518" s="84"/>
      <c r="O518" s="33"/>
      <c r="P518" s="33"/>
      <c r="Q518" s="95"/>
      <c r="R518" s="33"/>
      <c r="S518" s="33"/>
      <c r="T518" s="95"/>
      <c r="U518" s="33"/>
      <c r="V518" s="33"/>
      <c r="W518" s="95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</row>
    <row r="519" spans="9:37">
      <c r="I519" s="33"/>
      <c r="J519" s="84"/>
      <c r="K519" s="33"/>
      <c r="L519" s="33"/>
      <c r="M519" s="33"/>
      <c r="N519" s="84"/>
      <c r="O519" s="33"/>
      <c r="P519" s="33"/>
      <c r="Q519" s="95"/>
      <c r="R519" s="33"/>
      <c r="S519" s="33"/>
      <c r="T519" s="95"/>
      <c r="U519" s="33"/>
      <c r="V519" s="33"/>
      <c r="W519" s="95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</row>
    <row r="520" spans="9:37">
      <c r="I520" s="33"/>
      <c r="J520" s="84"/>
      <c r="K520" s="33"/>
      <c r="L520" s="33"/>
      <c r="M520" s="33"/>
      <c r="N520" s="84"/>
      <c r="O520" s="33"/>
      <c r="P520" s="33"/>
      <c r="Q520" s="95"/>
      <c r="R520" s="33"/>
      <c r="S520" s="33"/>
      <c r="T520" s="95"/>
      <c r="U520" s="33"/>
      <c r="V520" s="33"/>
      <c r="W520" s="95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</row>
    <row r="521" spans="9:37">
      <c r="I521" s="33"/>
      <c r="J521" s="84"/>
      <c r="K521" s="33"/>
      <c r="L521" s="33"/>
      <c r="M521" s="33"/>
      <c r="N521" s="84"/>
      <c r="O521" s="33"/>
      <c r="P521" s="33"/>
      <c r="Q521" s="95"/>
      <c r="R521" s="33"/>
      <c r="S521" s="33"/>
      <c r="T521" s="95"/>
      <c r="U521" s="33"/>
      <c r="V521" s="33"/>
      <c r="W521" s="95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</row>
    <row r="522" spans="9:37">
      <c r="I522" s="33"/>
      <c r="J522" s="84"/>
      <c r="K522" s="33"/>
      <c r="L522" s="33"/>
      <c r="M522" s="33"/>
      <c r="N522" s="84"/>
      <c r="O522" s="33"/>
      <c r="P522" s="33"/>
      <c r="Q522" s="95"/>
      <c r="R522" s="33"/>
      <c r="S522" s="33"/>
      <c r="T522" s="95"/>
      <c r="U522" s="33"/>
      <c r="V522" s="33"/>
      <c r="W522" s="95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</row>
    <row r="523" spans="9:37">
      <c r="I523" s="33"/>
      <c r="J523" s="84"/>
      <c r="K523" s="33"/>
      <c r="L523" s="33"/>
      <c r="M523" s="33"/>
      <c r="N523" s="84"/>
      <c r="O523" s="33"/>
      <c r="P523" s="33"/>
      <c r="Q523" s="95"/>
      <c r="R523" s="33"/>
      <c r="S523" s="33"/>
      <c r="T523" s="95"/>
      <c r="U523" s="33"/>
      <c r="V523" s="33"/>
      <c r="W523" s="95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</row>
    <row r="524" spans="9:37">
      <c r="I524" s="33"/>
      <c r="J524" s="84"/>
      <c r="K524" s="33"/>
      <c r="L524" s="33"/>
      <c r="M524" s="33"/>
      <c r="N524" s="84"/>
      <c r="O524" s="33"/>
      <c r="P524" s="33"/>
      <c r="Q524" s="95"/>
      <c r="R524" s="33"/>
      <c r="S524" s="33"/>
      <c r="T524" s="95"/>
      <c r="U524" s="33"/>
      <c r="V524" s="33"/>
      <c r="W524" s="95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</row>
    <row r="525" spans="9:37">
      <c r="I525" s="33"/>
      <c r="J525" s="84"/>
      <c r="K525" s="33"/>
      <c r="L525" s="33"/>
      <c r="M525" s="33"/>
      <c r="N525" s="84"/>
      <c r="O525" s="33"/>
      <c r="P525" s="33"/>
      <c r="Q525" s="95"/>
      <c r="R525" s="33"/>
      <c r="S525" s="33"/>
      <c r="T525" s="95"/>
      <c r="U525" s="33"/>
      <c r="V525" s="33"/>
      <c r="W525" s="95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</row>
    <row r="526" spans="9:37">
      <c r="I526" s="33"/>
      <c r="J526" s="84"/>
      <c r="K526" s="33"/>
      <c r="L526" s="33"/>
      <c r="M526" s="33"/>
      <c r="N526" s="84"/>
      <c r="O526" s="33"/>
      <c r="P526" s="33"/>
      <c r="Q526" s="95"/>
      <c r="R526" s="33"/>
      <c r="S526" s="33"/>
      <c r="T526" s="95"/>
      <c r="U526" s="33"/>
      <c r="V526" s="33"/>
      <c r="W526" s="95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</row>
    <row r="527" spans="9:37">
      <c r="I527" s="33"/>
      <c r="J527" s="84"/>
      <c r="K527" s="33"/>
      <c r="L527" s="33"/>
      <c r="M527" s="33"/>
      <c r="N527" s="84"/>
      <c r="O527" s="33"/>
      <c r="P527" s="33"/>
      <c r="Q527" s="95"/>
      <c r="R527" s="33"/>
      <c r="S527" s="33"/>
      <c r="T527" s="95"/>
      <c r="U527" s="33"/>
      <c r="V527" s="33"/>
      <c r="W527" s="95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</row>
    <row r="528" spans="9:37">
      <c r="I528" s="33"/>
      <c r="J528" s="84"/>
      <c r="K528" s="33"/>
      <c r="L528" s="33"/>
      <c r="M528" s="33"/>
      <c r="N528" s="84"/>
      <c r="O528" s="33"/>
      <c r="P528" s="33"/>
      <c r="Q528" s="95"/>
      <c r="R528" s="33"/>
      <c r="S528" s="33"/>
      <c r="T528" s="95"/>
      <c r="U528" s="33"/>
      <c r="V528" s="33"/>
      <c r="W528" s="95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</row>
    <row r="529" spans="9:37">
      <c r="I529" s="33"/>
      <c r="J529" s="84"/>
      <c r="K529" s="33"/>
      <c r="L529" s="33"/>
      <c r="M529" s="33"/>
      <c r="N529" s="84"/>
      <c r="O529" s="33"/>
      <c r="P529" s="33"/>
      <c r="Q529" s="95"/>
      <c r="R529" s="33"/>
      <c r="S529" s="33"/>
      <c r="T529" s="95"/>
      <c r="U529" s="33"/>
      <c r="V529" s="33"/>
      <c r="W529" s="95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</row>
    <row r="530" spans="9:37">
      <c r="I530" s="33"/>
      <c r="J530" s="84"/>
      <c r="K530" s="33"/>
      <c r="L530" s="33"/>
      <c r="M530" s="33"/>
      <c r="N530" s="84"/>
      <c r="O530" s="33"/>
      <c r="P530" s="33"/>
      <c r="Q530" s="95"/>
      <c r="R530" s="33"/>
      <c r="S530" s="33"/>
      <c r="T530" s="95"/>
      <c r="U530" s="33"/>
      <c r="V530" s="33"/>
      <c r="W530" s="95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</row>
    <row r="531" spans="9:37">
      <c r="I531" s="33"/>
      <c r="J531" s="84"/>
      <c r="K531" s="33"/>
      <c r="L531" s="33"/>
      <c r="M531" s="33"/>
      <c r="N531" s="84"/>
      <c r="O531" s="33"/>
      <c r="P531" s="33"/>
      <c r="Q531" s="95"/>
      <c r="R531" s="33"/>
      <c r="S531" s="33"/>
      <c r="T531" s="95"/>
      <c r="U531" s="33"/>
      <c r="V531" s="33"/>
      <c r="W531" s="95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</row>
    <row r="532" spans="9:37">
      <c r="I532" s="33"/>
      <c r="J532" s="84"/>
      <c r="K532" s="33"/>
      <c r="L532" s="33"/>
      <c r="M532" s="33"/>
      <c r="N532" s="84"/>
      <c r="O532" s="33"/>
      <c r="P532" s="33"/>
      <c r="Q532" s="95"/>
      <c r="R532" s="33"/>
      <c r="S532" s="33"/>
      <c r="T532" s="95"/>
      <c r="U532" s="33"/>
      <c r="V532" s="33"/>
      <c r="W532" s="95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9:37">
      <c r="I533" s="33"/>
      <c r="J533" s="84"/>
      <c r="K533" s="33"/>
      <c r="L533" s="33"/>
      <c r="M533" s="33"/>
      <c r="N533" s="84"/>
      <c r="O533" s="33"/>
      <c r="P533" s="33"/>
      <c r="Q533" s="95"/>
      <c r="R533" s="33"/>
      <c r="S533" s="33"/>
      <c r="T533" s="95"/>
      <c r="U533" s="33"/>
      <c r="V533" s="33"/>
      <c r="W533" s="95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</row>
    <row r="534" spans="9:37">
      <c r="I534" s="33"/>
      <c r="J534" s="84"/>
      <c r="K534" s="33"/>
      <c r="L534" s="33"/>
      <c r="M534" s="33"/>
      <c r="N534" s="84"/>
      <c r="O534" s="33"/>
      <c r="P534" s="33"/>
      <c r="Q534" s="95"/>
      <c r="R534" s="33"/>
      <c r="S534" s="33"/>
      <c r="T534" s="95"/>
      <c r="U534" s="33"/>
      <c r="V534" s="33"/>
      <c r="W534" s="95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</row>
    <row r="535" spans="9:37">
      <c r="I535" s="33"/>
      <c r="J535" s="84"/>
      <c r="K535" s="33"/>
      <c r="L535" s="33"/>
      <c r="M535" s="33"/>
      <c r="N535" s="84"/>
      <c r="O535" s="33"/>
      <c r="P535" s="33"/>
      <c r="Q535" s="95"/>
      <c r="R535" s="33"/>
      <c r="S535" s="33"/>
      <c r="T535" s="95"/>
      <c r="U535" s="33"/>
      <c r="V535" s="33"/>
      <c r="W535" s="95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</row>
    <row r="536" spans="9:37">
      <c r="I536" s="33"/>
      <c r="J536" s="84"/>
      <c r="K536" s="33"/>
      <c r="L536" s="33"/>
      <c r="M536" s="33"/>
      <c r="N536" s="84"/>
      <c r="O536" s="33"/>
      <c r="P536" s="33"/>
      <c r="Q536" s="95"/>
      <c r="R536" s="33"/>
      <c r="S536" s="33"/>
      <c r="T536" s="95"/>
      <c r="U536" s="33"/>
      <c r="V536" s="33"/>
      <c r="W536" s="95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</row>
    <row r="537" spans="9:37">
      <c r="I537" s="33"/>
      <c r="J537" s="84"/>
      <c r="K537" s="33"/>
      <c r="L537" s="33"/>
      <c r="M537" s="33"/>
      <c r="N537" s="84"/>
      <c r="O537" s="33"/>
      <c r="P537" s="33"/>
      <c r="Q537" s="95"/>
      <c r="R537" s="33"/>
      <c r="S537" s="33"/>
      <c r="T537" s="95"/>
      <c r="U537" s="33"/>
      <c r="V537" s="33"/>
      <c r="W537" s="95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</row>
    <row r="538" spans="9:37">
      <c r="I538" s="33"/>
      <c r="J538" s="84"/>
      <c r="K538" s="33"/>
      <c r="L538" s="33"/>
      <c r="M538" s="33"/>
      <c r="N538" s="84"/>
      <c r="O538" s="33"/>
      <c r="P538" s="33"/>
      <c r="Q538" s="95"/>
      <c r="R538" s="33"/>
      <c r="S538" s="33"/>
      <c r="T538" s="95"/>
      <c r="U538" s="33"/>
      <c r="V538" s="33"/>
      <c r="W538" s="95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</row>
    <row r="539" spans="9:37">
      <c r="I539" s="33"/>
      <c r="J539" s="84"/>
      <c r="K539" s="33"/>
      <c r="L539" s="33"/>
      <c r="M539" s="33"/>
      <c r="N539" s="84"/>
      <c r="O539" s="33"/>
      <c r="P539" s="33"/>
      <c r="Q539" s="95"/>
      <c r="R539" s="33"/>
      <c r="S539" s="33"/>
      <c r="T539" s="95"/>
      <c r="U539" s="33"/>
      <c r="V539" s="33"/>
      <c r="W539" s="95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</row>
    <row r="540" spans="9:37">
      <c r="I540" s="33"/>
      <c r="J540" s="84"/>
      <c r="K540" s="33"/>
      <c r="L540" s="33"/>
      <c r="M540" s="33"/>
      <c r="N540" s="84"/>
      <c r="O540" s="33"/>
      <c r="P540" s="33"/>
      <c r="Q540" s="95"/>
      <c r="R540" s="33"/>
      <c r="S540" s="33"/>
      <c r="T540" s="95"/>
      <c r="U540" s="33"/>
      <c r="V540" s="33"/>
      <c r="W540" s="95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</row>
    <row r="541" spans="9:37">
      <c r="I541" s="33"/>
      <c r="J541" s="84"/>
      <c r="K541" s="33"/>
      <c r="L541" s="33"/>
      <c r="M541" s="33"/>
      <c r="N541" s="84"/>
      <c r="O541" s="33"/>
      <c r="P541" s="33"/>
      <c r="Q541" s="95"/>
      <c r="R541" s="33"/>
      <c r="S541" s="33"/>
      <c r="T541" s="95"/>
      <c r="U541" s="33"/>
      <c r="V541" s="33"/>
      <c r="W541" s="95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9:37">
      <c r="I542" s="33"/>
      <c r="J542" s="84"/>
      <c r="K542" s="33"/>
      <c r="L542" s="33"/>
      <c r="M542" s="33"/>
      <c r="N542" s="84"/>
      <c r="O542" s="33"/>
      <c r="P542" s="33"/>
      <c r="Q542" s="95"/>
      <c r="R542" s="33"/>
      <c r="S542" s="33"/>
      <c r="T542" s="95"/>
      <c r="U542" s="33"/>
      <c r="V542" s="33"/>
      <c r="W542" s="95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</row>
    <row r="543" spans="9:37">
      <c r="I543" s="33"/>
      <c r="J543" s="84"/>
      <c r="K543" s="33"/>
      <c r="L543" s="33"/>
      <c r="M543" s="33"/>
      <c r="N543" s="84"/>
      <c r="O543" s="33"/>
      <c r="P543" s="33"/>
      <c r="Q543" s="95"/>
      <c r="R543" s="33"/>
      <c r="S543" s="33"/>
      <c r="T543" s="95"/>
      <c r="U543" s="33"/>
      <c r="V543" s="33"/>
      <c r="W543" s="95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</row>
    <row r="544" spans="9:37">
      <c r="I544" s="33"/>
      <c r="J544" s="84"/>
      <c r="K544" s="33"/>
      <c r="L544" s="33"/>
      <c r="M544" s="33"/>
      <c r="N544" s="84"/>
      <c r="O544" s="33"/>
      <c r="P544" s="33"/>
      <c r="Q544" s="95"/>
      <c r="R544" s="33"/>
      <c r="S544" s="33"/>
      <c r="T544" s="95"/>
      <c r="U544" s="33"/>
      <c r="V544" s="33"/>
      <c r="W544" s="95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</row>
    <row r="545" spans="9:37">
      <c r="I545" s="33"/>
      <c r="J545" s="84"/>
      <c r="K545" s="33"/>
      <c r="L545" s="33"/>
      <c r="M545" s="33"/>
      <c r="N545" s="84"/>
      <c r="O545" s="33"/>
      <c r="P545" s="33"/>
      <c r="Q545" s="95"/>
      <c r="R545" s="33"/>
      <c r="S545" s="33"/>
      <c r="T545" s="95"/>
      <c r="U545" s="33"/>
      <c r="V545" s="33"/>
      <c r="W545" s="95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</row>
    <row r="546" spans="9:37">
      <c r="I546" s="33"/>
      <c r="J546" s="84"/>
      <c r="K546" s="33"/>
      <c r="L546" s="33"/>
      <c r="M546" s="33"/>
      <c r="N546" s="84"/>
      <c r="O546" s="33"/>
      <c r="P546" s="33"/>
      <c r="Q546" s="95"/>
      <c r="R546" s="33"/>
      <c r="S546" s="33"/>
      <c r="T546" s="95"/>
      <c r="U546" s="33"/>
      <c r="V546" s="33"/>
      <c r="W546" s="95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</row>
    <row r="547" spans="9:37">
      <c r="I547" s="33"/>
      <c r="J547" s="84"/>
      <c r="K547" s="33"/>
      <c r="L547" s="33"/>
      <c r="M547" s="33"/>
      <c r="N547" s="84"/>
      <c r="O547" s="33"/>
      <c r="P547" s="33"/>
      <c r="Q547" s="95"/>
      <c r="R547" s="33"/>
      <c r="S547" s="33"/>
      <c r="T547" s="95"/>
      <c r="U547" s="33"/>
      <c r="V547" s="33"/>
      <c r="W547" s="95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</row>
    <row r="548" spans="9:37">
      <c r="I548" s="33"/>
      <c r="J548" s="84"/>
      <c r="K548" s="33"/>
      <c r="L548" s="33"/>
      <c r="M548" s="33"/>
      <c r="N548" s="84"/>
      <c r="O548" s="33"/>
      <c r="P548" s="33"/>
      <c r="Q548" s="95"/>
      <c r="R548" s="33"/>
      <c r="S548" s="33"/>
      <c r="T548" s="95"/>
      <c r="U548" s="33"/>
      <c r="V548" s="33"/>
      <c r="W548" s="95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</row>
    <row r="549" spans="9:37">
      <c r="I549" s="33"/>
      <c r="J549" s="84"/>
      <c r="K549" s="33"/>
      <c r="L549" s="33"/>
      <c r="M549" s="33"/>
      <c r="N549" s="84"/>
      <c r="O549" s="33"/>
      <c r="P549" s="33"/>
      <c r="Q549" s="95"/>
      <c r="R549" s="33"/>
      <c r="S549" s="33"/>
      <c r="T549" s="95"/>
      <c r="U549" s="33"/>
      <c r="V549" s="33"/>
      <c r="W549" s="95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</row>
    <row r="550" spans="9:37">
      <c r="I550" s="33"/>
      <c r="J550" s="84"/>
      <c r="K550" s="33"/>
      <c r="L550" s="33"/>
      <c r="M550" s="33"/>
      <c r="N550" s="84"/>
      <c r="O550" s="33"/>
      <c r="P550" s="33"/>
      <c r="Q550" s="95"/>
      <c r="R550" s="33"/>
      <c r="S550" s="33"/>
      <c r="T550" s="95"/>
      <c r="U550" s="33"/>
      <c r="V550" s="33"/>
      <c r="W550" s="95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</row>
    <row r="551" spans="9:37">
      <c r="I551" s="33"/>
      <c r="J551" s="84"/>
      <c r="K551" s="33"/>
      <c r="L551" s="33"/>
      <c r="M551" s="33"/>
      <c r="N551" s="84"/>
      <c r="O551" s="33"/>
      <c r="P551" s="33"/>
      <c r="Q551" s="95"/>
      <c r="R551" s="33"/>
      <c r="S551" s="33"/>
      <c r="T551" s="95"/>
      <c r="U551" s="33"/>
      <c r="V551" s="33"/>
      <c r="W551" s="95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</row>
    <row r="552" spans="9:37">
      <c r="I552" s="33"/>
      <c r="J552" s="84"/>
      <c r="K552" s="33"/>
      <c r="L552" s="33"/>
      <c r="M552" s="33"/>
      <c r="N552" s="84"/>
      <c r="O552" s="33"/>
      <c r="P552" s="33"/>
      <c r="Q552" s="95"/>
      <c r="R552" s="33"/>
      <c r="S552" s="33"/>
      <c r="T552" s="95"/>
      <c r="U552" s="33"/>
      <c r="V552" s="33"/>
      <c r="W552" s="95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</row>
    <row r="553" spans="9:37">
      <c r="I553" s="33"/>
      <c r="J553" s="84"/>
      <c r="K553" s="33"/>
      <c r="L553" s="33"/>
      <c r="M553" s="33"/>
      <c r="N553" s="84"/>
      <c r="O553" s="33"/>
      <c r="P553" s="33"/>
      <c r="Q553" s="95"/>
      <c r="R553" s="33"/>
      <c r="S553" s="33"/>
      <c r="T553" s="95"/>
      <c r="U553" s="33"/>
      <c r="V553" s="33"/>
      <c r="W553" s="95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</row>
    <row r="554" spans="9:37">
      <c r="I554" s="33"/>
      <c r="J554" s="84"/>
      <c r="K554" s="33"/>
      <c r="L554" s="33"/>
      <c r="M554" s="33"/>
      <c r="N554" s="84"/>
      <c r="O554" s="33"/>
      <c r="P554" s="33"/>
      <c r="Q554" s="95"/>
      <c r="R554" s="33"/>
      <c r="S554" s="33"/>
      <c r="T554" s="95"/>
      <c r="U554" s="33"/>
      <c r="V554" s="33"/>
      <c r="W554" s="95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</row>
    <row r="555" spans="9:37">
      <c r="I555" s="33"/>
      <c r="J555" s="84"/>
      <c r="K555" s="33"/>
      <c r="L555" s="33"/>
      <c r="M555" s="33"/>
      <c r="N555" s="84"/>
      <c r="O555" s="33"/>
      <c r="P555" s="33"/>
      <c r="Q555" s="95"/>
      <c r="R555" s="33"/>
      <c r="S555" s="33"/>
      <c r="T555" s="95"/>
      <c r="U555" s="33"/>
      <c r="V555" s="33"/>
      <c r="W555" s="95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</row>
    <row r="556" spans="9:37">
      <c r="I556" s="33"/>
      <c r="J556" s="84"/>
      <c r="K556" s="33"/>
      <c r="L556" s="33"/>
      <c r="M556" s="33"/>
      <c r="N556" s="84"/>
      <c r="O556" s="33"/>
      <c r="P556" s="33"/>
      <c r="Q556" s="95"/>
      <c r="R556" s="33"/>
      <c r="S556" s="33"/>
      <c r="T556" s="95"/>
      <c r="U556" s="33"/>
      <c r="V556" s="33"/>
      <c r="W556" s="95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</row>
    <row r="557" spans="9:37">
      <c r="I557" s="33"/>
      <c r="J557" s="84"/>
      <c r="K557" s="33"/>
      <c r="L557" s="33"/>
      <c r="M557" s="33"/>
      <c r="N557" s="84"/>
      <c r="O557" s="33"/>
      <c r="P557" s="33"/>
      <c r="Q557" s="95"/>
      <c r="R557" s="33"/>
      <c r="S557" s="33"/>
      <c r="T557" s="95"/>
      <c r="U557" s="33"/>
      <c r="V557" s="33"/>
      <c r="W557" s="95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</row>
    <row r="558" spans="9:37">
      <c r="I558" s="33"/>
      <c r="J558" s="84"/>
      <c r="K558" s="33"/>
      <c r="L558" s="33"/>
      <c r="M558" s="33"/>
      <c r="N558" s="84"/>
      <c r="O558" s="33"/>
      <c r="P558" s="33"/>
      <c r="Q558" s="95"/>
      <c r="R558" s="33"/>
      <c r="S558" s="33"/>
      <c r="T558" s="95"/>
      <c r="U558" s="33"/>
      <c r="V558" s="33"/>
      <c r="W558" s="95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</row>
    <row r="559" spans="9:37">
      <c r="I559" s="33"/>
      <c r="J559" s="84"/>
      <c r="K559" s="33"/>
      <c r="L559" s="33"/>
      <c r="M559" s="33"/>
      <c r="N559" s="84"/>
      <c r="O559" s="33"/>
      <c r="P559" s="33"/>
      <c r="Q559" s="95"/>
      <c r="R559" s="33"/>
      <c r="S559" s="33"/>
      <c r="T559" s="95"/>
      <c r="U559" s="33"/>
      <c r="V559" s="33"/>
      <c r="W559" s="95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</row>
    <row r="560" spans="9:37">
      <c r="I560" s="33"/>
      <c r="J560" s="84"/>
      <c r="K560" s="33"/>
      <c r="L560" s="33"/>
      <c r="M560" s="33"/>
      <c r="N560" s="84"/>
      <c r="O560" s="33"/>
      <c r="P560" s="33"/>
      <c r="Q560" s="95"/>
      <c r="R560" s="33"/>
      <c r="S560" s="33"/>
      <c r="T560" s="95"/>
      <c r="U560" s="33"/>
      <c r="V560" s="33"/>
      <c r="W560" s="95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</row>
    <row r="561" spans="9:37">
      <c r="I561" s="33"/>
      <c r="J561" s="84"/>
      <c r="K561" s="33"/>
      <c r="L561" s="33"/>
      <c r="M561" s="33"/>
      <c r="N561" s="84"/>
      <c r="O561" s="33"/>
      <c r="P561" s="33"/>
      <c r="Q561" s="95"/>
      <c r="R561" s="33"/>
      <c r="S561" s="33"/>
      <c r="T561" s="95"/>
      <c r="U561" s="33"/>
      <c r="V561" s="33"/>
      <c r="W561" s="95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</row>
    <row r="562" spans="9:37">
      <c r="I562" s="33"/>
      <c r="J562" s="84"/>
      <c r="K562" s="33"/>
      <c r="L562" s="33"/>
      <c r="M562" s="33"/>
      <c r="N562" s="84"/>
      <c r="O562" s="33"/>
      <c r="P562" s="33"/>
      <c r="Q562" s="95"/>
      <c r="R562" s="33"/>
      <c r="S562" s="33"/>
      <c r="T562" s="95"/>
      <c r="U562" s="33"/>
      <c r="V562" s="33"/>
      <c r="W562" s="95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</row>
    <row r="563" spans="9:37">
      <c r="I563" s="33"/>
      <c r="J563" s="84"/>
      <c r="K563" s="33"/>
      <c r="L563" s="33"/>
      <c r="M563" s="33"/>
      <c r="N563" s="84"/>
      <c r="O563" s="33"/>
      <c r="P563" s="33"/>
      <c r="Q563" s="95"/>
      <c r="R563" s="33"/>
      <c r="S563" s="33"/>
      <c r="T563" s="95"/>
      <c r="U563" s="33"/>
      <c r="V563" s="33"/>
      <c r="W563" s="95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</row>
    <row r="564" spans="9:37">
      <c r="I564" s="33"/>
      <c r="J564" s="84"/>
      <c r="K564" s="33"/>
      <c r="L564" s="33"/>
      <c r="M564" s="33"/>
      <c r="N564" s="84"/>
      <c r="O564" s="33"/>
      <c r="P564" s="33"/>
      <c r="Q564" s="95"/>
      <c r="R564" s="33"/>
      <c r="S564" s="33"/>
      <c r="T564" s="95"/>
      <c r="U564" s="33"/>
      <c r="V564" s="33"/>
      <c r="W564" s="95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</row>
    <row r="565" spans="9:37">
      <c r="I565" s="33"/>
      <c r="J565" s="84"/>
      <c r="K565" s="33"/>
      <c r="L565" s="33"/>
      <c r="M565" s="33"/>
      <c r="N565" s="84"/>
      <c r="O565" s="33"/>
      <c r="P565" s="33"/>
      <c r="Q565" s="95"/>
      <c r="R565" s="33"/>
      <c r="S565" s="33"/>
      <c r="T565" s="95"/>
      <c r="U565" s="33"/>
      <c r="V565" s="33"/>
      <c r="W565" s="95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</row>
    <row r="566" spans="9:37">
      <c r="I566" s="33"/>
      <c r="J566" s="84"/>
      <c r="K566" s="33"/>
      <c r="L566" s="33"/>
      <c r="M566" s="33"/>
      <c r="N566" s="84"/>
      <c r="O566" s="33"/>
      <c r="P566" s="33"/>
      <c r="Q566" s="95"/>
      <c r="R566" s="33"/>
      <c r="S566" s="33"/>
      <c r="T566" s="95"/>
      <c r="U566" s="33"/>
      <c r="V566" s="33"/>
      <c r="W566" s="95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</row>
    <row r="567" spans="9:37">
      <c r="I567" s="33"/>
      <c r="J567" s="84"/>
      <c r="K567" s="33"/>
      <c r="L567" s="33"/>
      <c r="M567" s="33"/>
      <c r="N567" s="84"/>
      <c r="O567" s="33"/>
      <c r="P567" s="33"/>
      <c r="Q567" s="95"/>
      <c r="R567" s="33"/>
      <c r="S567" s="33"/>
      <c r="T567" s="95"/>
      <c r="U567" s="33"/>
      <c r="V567" s="33"/>
      <c r="W567" s="95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</row>
    <row r="568" spans="9:37">
      <c r="I568" s="33"/>
      <c r="J568" s="84"/>
      <c r="K568" s="33"/>
      <c r="L568" s="33"/>
      <c r="M568" s="33"/>
      <c r="N568" s="84"/>
      <c r="O568" s="33"/>
      <c r="P568" s="33"/>
      <c r="Q568" s="95"/>
      <c r="R568" s="33"/>
      <c r="S568" s="33"/>
      <c r="T568" s="95"/>
      <c r="U568" s="33"/>
      <c r="V568" s="33"/>
      <c r="W568" s="95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</row>
    <row r="569" spans="9:37">
      <c r="I569" s="33"/>
      <c r="J569" s="84"/>
      <c r="K569" s="33"/>
      <c r="L569" s="33"/>
      <c r="M569" s="33"/>
      <c r="N569" s="84"/>
      <c r="O569" s="33"/>
      <c r="P569" s="33"/>
      <c r="Q569" s="95"/>
      <c r="R569" s="33"/>
      <c r="S569" s="33"/>
      <c r="T569" s="95"/>
      <c r="U569" s="33"/>
      <c r="V569" s="33"/>
      <c r="W569" s="95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</row>
    <row r="570" spans="9:37">
      <c r="I570" s="33"/>
      <c r="J570" s="84"/>
      <c r="K570" s="33"/>
      <c r="L570" s="33"/>
      <c r="M570" s="33"/>
      <c r="N570" s="84"/>
      <c r="O570" s="33"/>
      <c r="P570" s="33"/>
      <c r="Q570" s="95"/>
      <c r="R570" s="33"/>
      <c r="S570" s="33"/>
      <c r="T570" s="95"/>
      <c r="U570" s="33"/>
      <c r="V570" s="33"/>
      <c r="W570" s="95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</row>
    <row r="571" spans="9:37">
      <c r="I571" s="33"/>
      <c r="J571" s="84"/>
      <c r="K571" s="33"/>
      <c r="L571" s="33"/>
      <c r="M571" s="33"/>
      <c r="N571" s="84"/>
      <c r="O571" s="33"/>
      <c r="P571" s="33"/>
      <c r="Q571" s="95"/>
      <c r="R571" s="33"/>
      <c r="S571" s="33"/>
      <c r="T571" s="95"/>
      <c r="U571" s="33"/>
      <c r="V571" s="33"/>
      <c r="W571" s="95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</row>
    <row r="572" spans="9:37">
      <c r="I572" s="33"/>
      <c r="J572" s="84"/>
      <c r="K572" s="33"/>
      <c r="L572" s="33"/>
      <c r="M572" s="33"/>
      <c r="N572" s="84"/>
      <c r="O572" s="33"/>
      <c r="P572" s="33"/>
      <c r="Q572" s="95"/>
      <c r="R572" s="33"/>
      <c r="S572" s="33"/>
      <c r="T572" s="95"/>
      <c r="U572" s="33"/>
      <c r="V572" s="33"/>
      <c r="W572" s="95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</row>
    <row r="573" spans="9:37">
      <c r="I573" s="33"/>
      <c r="J573" s="84"/>
      <c r="K573" s="33"/>
      <c r="L573" s="33"/>
      <c r="M573" s="33"/>
      <c r="N573" s="84"/>
      <c r="O573" s="33"/>
      <c r="P573" s="33"/>
      <c r="Q573" s="95"/>
      <c r="R573" s="33"/>
      <c r="S573" s="33"/>
      <c r="T573" s="95"/>
      <c r="U573" s="33"/>
      <c r="V573" s="33"/>
      <c r="W573" s="95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</row>
    <row r="574" spans="9:37">
      <c r="I574" s="33"/>
      <c r="J574" s="84"/>
      <c r="K574" s="33"/>
      <c r="L574" s="33"/>
      <c r="M574" s="33"/>
      <c r="N574" s="84"/>
      <c r="O574" s="33"/>
      <c r="P574" s="33"/>
      <c r="Q574" s="95"/>
      <c r="R574" s="33"/>
      <c r="S574" s="33"/>
      <c r="T574" s="95"/>
      <c r="U574" s="33"/>
      <c r="V574" s="33"/>
      <c r="W574" s="95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</row>
    <row r="575" spans="9:37">
      <c r="I575" s="33"/>
      <c r="J575" s="84"/>
      <c r="K575" s="33"/>
      <c r="L575" s="33"/>
      <c r="M575" s="33"/>
      <c r="N575" s="84"/>
      <c r="O575" s="33"/>
      <c r="P575" s="33"/>
      <c r="Q575" s="95"/>
      <c r="R575" s="33"/>
      <c r="S575" s="33"/>
      <c r="T575" s="95"/>
      <c r="U575" s="33"/>
      <c r="V575" s="33"/>
      <c r="W575" s="95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</row>
    <row r="576" spans="9:37">
      <c r="I576" s="33"/>
      <c r="J576" s="84"/>
      <c r="K576" s="33"/>
      <c r="L576" s="33"/>
      <c r="M576" s="33"/>
      <c r="N576" s="84"/>
      <c r="O576" s="33"/>
      <c r="P576" s="33"/>
      <c r="Q576" s="95"/>
      <c r="R576" s="33"/>
      <c r="S576" s="33"/>
      <c r="T576" s="95"/>
      <c r="U576" s="33"/>
      <c r="V576" s="33"/>
      <c r="W576" s="95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</row>
    <row r="577" spans="9:37">
      <c r="I577" s="33"/>
      <c r="J577" s="84"/>
      <c r="K577" s="33"/>
      <c r="L577" s="33"/>
      <c r="M577" s="33"/>
      <c r="N577" s="84"/>
      <c r="O577" s="33"/>
      <c r="P577" s="33"/>
      <c r="Q577" s="95"/>
      <c r="R577" s="33"/>
      <c r="S577" s="33"/>
      <c r="T577" s="95"/>
      <c r="U577" s="33"/>
      <c r="V577" s="33"/>
      <c r="W577" s="95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</row>
    <row r="578" spans="9:37">
      <c r="I578" s="33"/>
      <c r="J578" s="84"/>
      <c r="K578" s="33"/>
      <c r="L578" s="33"/>
      <c r="M578" s="33"/>
      <c r="N578" s="84"/>
      <c r="O578" s="33"/>
      <c r="P578" s="33"/>
      <c r="Q578" s="95"/>
      <c r="R578" s="33"/>
      <c r="S578" s="33"/>
      <c r="T578" s="95"/>
      <c r="U578" s="33"/>
      <c r="V578" s="33"/>
      <c r="W578" s="95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</row>
    <row r="579" spans="9:37">
      <c r="I579" s="33"/>
      <c r="J579" s="84"/>
      <c r="K579" s="33"/>
      <c r="L579" s="33"/>
      <c r="M579" s="33"/>
      <c r="N579" s="84"/>
      <c r="O579" s="33"/>
      <c r="P579" s="33"/>
      <c r="Q579" s="95"/>
      <c r="R579" s="33"/>
      <c r="S579" s="33"/>
      <c r="T579" s="95"/>
      <c r="U579" s="33"/>
      <c r="V579" s="33"/>
      <c r="W579" s="95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</row>
    <row r="580" spans="9:37">
      <c r="I580" s="33"/>
      <c r="J580" s="84"/>
      <c r="K580" s="33"/>
      <c r="L580" s="33"/>
      <c r="M580" s="33"/>
      <c r="N580" s="84"/>
      <c r="O580" s="33"/>
      <c r="P580" s="33"/>
      <c r="Q580" s="95"/>
      <c r="R580" s="33"/>
      <c r="S580" s="33"/>
      <c r="T580" s="95"/>
      <c r="U580" s="33"/>
      <c r="V580" s="33"/>
      <c r="W580" s="95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</row>
    <row r="581" spans="9:37">
      <c r="I581" s="33"/>
      <c r="J581" s="84"/>
      <c r="K581" s="33"/>
      <c r="L581" s="33"/>
      <c r="M581" s="33"/>
      <c r="N581" s="84"/>
      <c r="O581" s="33"/>
      <c r="P581" s="33"/>
      <c r="Q581" s="95"/>
      <c r="R581" s="33"/>
      <c r="S581" s="33"/>
      <c r="T581" s="95"/>
      <c r="U581" s="33"/>
      <c r="V581" s="33"/>
      <c r="W581" s="95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</row>
    <row r="582" spans="9:37">
      <c r="I582" s="33"/>
      <c r="J582" s="84"/>
      <c r="K582" s="33"/>
      <c r="L582" s="33"/>
      <c r="M582" s="33"/>
      <c r="N582" s="84"/>
      <c r="O582" s="33"/>
      <c r="P582" s="33"/>
      <c r="Q582" s="95"/>
      <c r="R582" s="33"/>
      <c r="S582" s="33"/>
      <c r="T582" s="95"/>
      <c r="U582" s="33"/>
      <c r="V582" s="33"/>
      <c r="W582" s="95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</row>
    <row r="583" spans="9:37">
      <c r="I583" s="33"/>
      <c r="J583" s="84"/>
      <c r="K583" s="33"/>
      <c r="L583" s="33"/>
      <c r="M583" s="33"/>
      <c r="N583" s="84"/>
      <c r="O583" s="33"/>
      <c r="P583" s="33"/>
      <c r="Q583" s="95"/>
      <c r="R583" s="33"/>
      <c r="S583" s="33"/>
      <c r="T583" s="95"/>
      <c r="U583" s="33"/>
      <c r="V583" s="33"/>
      <c r="W583" s="95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</row>
    <row r="584" spans="9:37">
      <c r="I584" s="33"/>
      <c r="J584" s="84"/>
      <c r="K584" s="33"/>
      <c r="L584" s="33"/>
      <c r="M584" s="33"/>
      <c r="N584" s="84"/>
      <c r="O584" s="33"/>
      <c r="P584" s="33"/>
      <c r="Q584" s="95"/>
      <c r="R584" s="33"/>
      <c r="S584" s="33"/>
      <c r="T584" s="95"/>
      <c r="U584" s="33"/>
      <c r="V584" s="33"/>
      <c r="W584" s="95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</row>
    <row r="585" spans="9:37">
      <c r="I585" s="33"/>
      <c r="J585" s="84"/>
      <c r="K585" s="33"/>
      <c r="L585" s="33"/>
      <c r="M585" s="33"/>
      <c r="N585" s="84"/>
      <c r="O585" s="33"/>
      <c r="P585" s="33"/>
      <c r="Q585" s="95"/>
      <c r="R585" s="33"/>
      <c r="S585" s="33"/>
      <c r="T585" s="95"/>
      <c r="U585" s="33"/>
      <c r="V585" s="33"/>
      <c r="W585" s="95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</row>
    <row r="586" spans="9:37">
      <c r="I586" s="33"/>
      <c r="J586" s="84"/>
      <c r="K586" s="33"/>
      <c r="L586" s="33"/>
      <c r="M586" s="33"/>
      <c r="N586" s="84"/>
      <c r="O586" s="33"/>
      <c r="P586" s="33"/>
      <c r="Q586" s="95"/>
      <c r="R586" s="33"/>
      <c r="S586" s="33"/>
      <c r="T586" s="95"/>
      <c r="U586" s="33"/>
      <c r="V586" s="33"/>
      <c r="W586" s="95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</row>
    <row r="587" spans="9:37">
      <c r="I587" s="33"/>
      <c r="J587" s="84"/>
      <c r="K587" s="33"/>
      <c r="L587" s="33"/>
      <c r="M587" s="33"/>
      <c r="N587" s="84"/>
      <c r="O587" s="33"/>
      <c r="P587" s="33"/>
      <c r="Q587" s="95"/>
      <c r="R587" s="33"/>
      <c r="S587" s="33"/>
      <c r="T587" s="95"/>
      <c r="U587" s="33"/>
      <c r="V587" s="33"/>
      <c r="W587" s="95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</row>
    <row r="588" spans="9:37">
      <c r="I588" s="33"/>
      <c r="J588" s="84"/>
      <c r="K588" s="33"/>
      <c r="L588" s="33"/>
      <c r="M588" s="33"/>
      <c r="N588" s="84"/>
      <c r="O588" s="33"/>
      <c r="P588" s="33"/>
      <c r="Q588" s="95"/>
      <c r="R588" s="33"/>
      <c r="S588" s="33"/>
      <c r="T588" s="95"/>
      <c r="U588" s="33"/>
      <c r="V588" s="33"/>
      <c r="W588" s="95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</row>
    <row r="589" spans="9:37">
      <c r="I589" s="33"/>
      <c r="J589" s="84"/>
      <c r="K589" s="33"/>
      <c r="L589" s="33"/>
      <c r="M589" s="33"/>
      <c r="N589" s="84"/>
      <c r="O589" s="33"/>
      <c r="P589" s="33"/>
      <c r="Q589" s="95"/>
      <c r="R589" s="33"/>
      <c r="S589" s="33"/>
      <c r="T589" s="95"/>
      <c r="U589" s="33"/>
      <c r="V589" s="33"/>
      <c r="W589" s="95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</row>
    <row r="590" spans="9:37">
      <c r="I590" s="33"/>
      <c r="J590" s="84"/>
      <c r="K590" s="33"/>
      <c r="L590" s="33"/>
      <c r="M590" s="33"/>
      <c r="N590" s="84"/>
      <c r="O590" s="33"/>
      <c r="P590" s="33"/>
      <c r="Q590" s="95"/>
      <c r="R590" s="33"/>
      <c r="S590" s="33"/>
      <c r="T590" s="95"/>
      <c r="U590" s="33"/>
      <c r="V590" s="33"/>
      <c r="W590" s="95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</row>
    <row r="591" spans="9:37">
      <c r="I591" s="33"/>
      <c r="J591" s="84"/>
      <c r="K591" s="33"/>
      <c r="L591" s="33"/>
      <c r="M591" s="33"/>
      <c r="N591" s="84"/>
      <c r="O591" s="33"/>
      <c r="P591" s="33"/>
      <c r="Q591" s="95"/>
      <c r="R591" s="33"/>
      <c r="S591" s="33"/>
      <c r="T591" s="95"/>
      <c r="U591" s="33"/>
      <c r="V591" s="33"/>
      <c r="W591" s="95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9:37">
      <c r="I592" s="33"/>
      <c r="J592" s="84"/>
      <c r="K592" s="33"/>
      <c r="L592" s="33"/>
      <c r="M592" s="33"/>
      <c r="N592" s="84"/>
      <c r="O592" s="33"/>
      <c r="P592" s="33"/>
      <c r="Q592" s="95"/>
      <c r="R592" s="33"/>
      <c r="S592" s="33"/>
      <c r="T592" s="95"/>
      <c r="U592" s="33"/>
      <c r="V592" s="33"/>
      <c r="W592" s="95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</row>
    <row r="593" spans="9:37">
      <c r="I593" s="33"/>
      <c r="J593" s="84"/>
      <c r="K593" s="33"/>
      <c r="L593" s="33"/>
      <c r="M593" s="33"/>
      <c r="N593" s="84"/>
      <c r="O593" s="33"/>
      <c r="P593" s="33"/>
      <c r="Q593" s="95"/>
      <c r="R593" s="33"/>
      <c r="S593" s="33"/>
      <c r="T593" s="95"/>
      <c r="U593" s="33"/>
      <c r="V593" s="33"/>
      <c r="W593" s="95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</row>
    <row r="594" spans="9:37">
      <c r="I594" s="33"/>
      <c r="J594" s="84"/>
      <c r="K594" s="33"/>
      <c r="L594" s="33"/>
      <c r="M594" s="33"/>
      <c r="N594" s="84"/>
      <c r="O594" s="33"/>
      <c r="P594" s="33"/>
      <c r="Q594" s="95"/>
      <c r="R594" s="33"/>
      <c r="S594" s="33"/>
      <c r="T594" s="95"/>
      <c r="U594" s="33"/>
      <c r="V594" s="33"/>
      <c r="W594" s="95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</row>
    <row r="595" spans="9:37">
      <c r="I595" s="33"/>
      <c r="J595" s="84"/>
      <c r="K595" s="33"/>
      <c r="L595" s="33"/>
      <c r="M595" s="33"/>
      <c r="N595" s="84"/>
      <c r="O595" s="33"/>
      <c r="P595" s="33"/>
      <c r="Q595" s="95"/>
      <c r="R595" s="33"/>
      <c r="S595" s="33"/>
      <c r="T595" s="95"/>
      <c r="U595" s="33"/>
      <c r="V595" s="33"/>
      <c r="W595" s="95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9:37">
      <c r="I596" s="33"/>
      <c r="J596" s="84"/>
      <c r="K596" s="33"/>
      <c r="L596" s="33"/>
      <c r="M596" s="33"/>
      <c r="N596" s="84"/>
      <c r="O596" s="33"/>
      <c r="P596" s="33"/>
      <c r="Q596" s="95"/>
      <c r="R596" s="33"/>
      <c r="S596" s="33"/>
      <c r="T596" s="95"/>
      <c r="U596" s="33"/>
      <c r="V596" s="33"/>
      <c r="W596" s="95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</row>
    <row r="597" spans="9:37">
      <c r="I597" s="33"/>
      <c r="J597" s="84"/>
      <c r="K597" s="33"/>
      <c r="L597" s="33"/>
      <c r="M597" s="33"/>
      <c r="N597" s="84"/>
      <c r="O597" s="33"/>
      <c r="P597" s="33"/>
      <c r="Q597" s="95"/>
      <c r="R597" s="33"/>
      <c r="S597" s="33"/>
      <c r="T597" s="95"/>
      <c r="U597" s="33"/>
      <c r="V597" s="33"/>
      <c r="W597" s="95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</row>
    <row r="598" spans="9:37">
      <c r="I598" s="33"/>
      <c r="J598" s="84"/>
      <c r="K598" s="33"/>
      <c r="L598" s="33"/>
      <c r="M598" s="33"/>
      <c r="N598" s="84"/>
      <c r="O598" s="33"/>
      <c r="P598" s="33"/>
      <c r="Q598" s="95"/>
      <c r="R598" s="33"/>
      <c r="S598" s="33"/>
      <c r="T598" s="95"/>
      <c r="U598" s="33"/>
      <c r="V598" s="33"/>
      <c r="W598" s="95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</row>
    <row r="599" spans="9:37">
      <c r="I599" s="33"/>
      <c r="J599" s="84"/>
      <c r="K599" s="33"/>
      <c r="L599" s="33"/>
      <c r="M599" s="33"/>
      <c r="N599" s="84"/>
      <c r="O599" s="33"/>
      <c r="P599" s="33"/>
      <c r="Q599" s="95"/>
      <c r="R599" s="33"/>
      <c r="S599" s="33"/>
      <c r="T599" s="95"/>
      <c r="U599" s="33"/>
      <c r="V599" s="33"/>
      <c r="W599" s="95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</row>
    <row r="600" spans="9:37">
      <c r="I600" s="33"/>
      <c r="J600" s="84"/>
      <c r="K600" s="33"/>
      <c r="L600" s="33"/>
      <c r="M600" s="33"/>
      <c r="N600" s="84"/>
      <c r="O600" s="33"/>
      <c r="P600" s="33"/>
      <c r="Q600" s="95"/>
      <c r="R600" s="33"/>
      <c r="S600" s="33"/>
      <c r="T600" s="95"/>
      <c r="U600" s="33"/>
      <c r="V600" s="33"/>
      <c r="W600" s="95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</row>
    <row r="601" spans="9:37">
      <c r="I601" s="33"/>
      <c r="J601" s="84"/>
      <c r="K601" s="33"/>
      <c r="L601" s="33"/>
      <c r="M601" s="33"/>
      <c r="N601" s="84"/>
      <c r="O601" s="33"/>
      <c r="P601" s="33"/>
      <c r="Q601" s="95"/>
      <c r="R601" s="33"/>
      <c r="S601" s="33"/>
      <c r="T601" s="95"/>
      <c r="U601" s="33"/>
      <c r="V601" s="33"/>
      <c r="W601" s="95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</row>
    <row r="602" spans="9:37">
      <c r="I602" s="33"/>
      <c r="J602" s="84"/>
      <c r="K602" s="33"/>
      <c r="L602" s="33"/>
      <c r="M602" s="33"/>
      <c r="N602" s="84"/>
      <c r="O602" s="33"/>
      <c r="P602" s="33"/>
      <c r="Q602" s="95"/>
      <c r="R602" s="33"/>
      <c r="S602" s="33"/>
      <c r="T602" s="95"/>
      <c r="U602" s="33"/>
      <c r="V602" s="33"/>
      <c r="W602" s="95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</row>
    <row r="603" spans="9:37">
      <c r="I603" s="33"/>
      <c r="J603" s="84"/>
      <c r="K603" s="33"/>
      <c r="L603" s="33"/>
      <c r="M603" s="33"/>
      <c r="N603" s="84"/>
      <c r="O603" s="33"/>
      <c r="P603" s="33"/>
      <c r="Q603" s="95"/>
      <c r="R603" s="33"/>
      <c r="S603" s="33"/>
      <c r="T603" s="95"/>
      <c r="U603" s="33"/>
      <c r="V603" s="33"/>
      <c r="W603" s="95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</row>
    <row r="604" spans="9:37">
      <c r="I604" s="33"/>
      <c r="J604" s="84"/>
      <c r="K604" s="33"/>
      <c r="L604" s="33"/>
      <c r="M604" s="33"/>
      <c r="N604" s="84"/>
      <c r="O604" s="33"/>
      <c r="P604" s="33"/>
      <c r="Q604" s="95"/>
      <c r="R604" s="33"/>
      <c r="S604" s="33"/>
      <c r="T604" s="95"/>
      <c r="U604" s="33"/>
      <c r="V604" s="33"/>
      <c r="W604" s="95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</row>
    <row r="605" spans="9:37">
      <c r="I605" s="33"/>
      <c r="J605" s="84"/>
      <c r="K605" s="33"/>
      <c r="L605" s="33"/>
      <c r="M605" s="33"/>
      <c r="N605" s="84"/>
      <c r="O605" s="33"/>
      <c r="P605" s="33"/>
      <c r="Q605" s="95"/>
      <c r="R605" s="33"/>
      <c r="S605" s="33"/>
      <c r="T605" s="95"/>
      <c r="U605" s="33"/>
      <c r="V605" s="33"/>
      <c r="W605" s="95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</row>
    <row r="606" spans="9:37">
      <c r="I606" s="33"/>
      <c r="J606" s="84"/>
      <c r="K606" s="33"/>
      <c r="L606" s="33"/>
      <c r="M606" s="33"/>
      <c r="N606" s="84"/>
      <c r="O606" s="33"/>
      <c r="P606" s="33"/>
      <c r="Q606" s="95"/>
      <c r="R606" s="33"/>
      <c r="S606" s="33"/>
      <c r="T606" s="95"/>
      <c r="U606" s="33"/>
      <c r="V606" s="33"/>
      <c r="W606" s="95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</row>
    <row r="607" spans="9:37">
      <c r="I607" s="33"/>
      <c r="J607" s="84"/>
      <c r="K607" s="33"/>
      <c r="L607" s="33"/>
      <c r="M607" s="33"/>
      <c r="N607" s="84"/>
      <c r="O607" s="33"/>
      <c r="P607" s="33"/>
      <c r="Q607" s="95"/>
      <c r="R607" s="33"/>
      <c r="S607" s="33"/>
      <c r="T607" s="95"/>
      <c r="U607" s="33"/>
      <c r="V607" s="33"/>
      <c r="W607" s="95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</row>
    <row r="608" spans="9:37">
      <c r="I608" s="33"/>
      <c r="J608" s="84"/>
      <c r="K608" s="33"/>
      <c r="L608" s="33"/>
      <c r="M608" s="33"/>
      <c r="N608" s="84"/>
      <c r="O608" s="33"/>
      <c r="P608" s="33"/>
      <c r="Q608" s="95"/>
      <c r="R608" s="33"/>
      <c r="S608" s="33"/>
      <c r="T608" s="95"/>
      <c r="U608" s="33"/>
      <c r="V608" s="33"/>
      <c r="W608" s="95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</row>
    <row r="609" spans="9:37">
      <c r="I609" s="33"/>
      <c r="J609" s="84"/>
      <c r="K609" s="33"/>
      <c r="L609" s="33"/>
      <c r="M609" s="33"/>
      <c r="N609" s="84"/>
      <c r="O609" s="33"/>
      <c r="P609" s="33"/>
      <c r="Q609" s="95"/>
      <c r="R609" s="33"/>
      <c r="S609" s="33"/>
      <c r="T609" s="95"/>
      <c r="U609" s="33"/>
      <c r="V609" s="33"/>
      <c r="W609" s="95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</row>
    <row r="610" spans="9:37">
      <c r="I610" s="33"/>
      <c r="J610" s="84"/>
      <c r="K610" s="33"/>
      <c r="L610" s="33"/>
      <c r="M610" s="33"/>
      <c r="N610" s="84"/>
      <c r="O610" s="33"/>
      <c r="P610" s="33"/>
      <c r="Q610" s="95"/>
      <c r="R610" s="33"/>
      <c r="S610" s="33"/>
      <c r="T610" s="95"/>
      <c r="U610" s="33"/>
      <c r="V610" s="33"/>
      <c r="W610" s="95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</row>
    <row r="611" spans="9:37">
      <c r="I611" s="33"/>
      <c r="J611" s="84"/>
      <c r="K611" s="33"/>
      <c r="L611" s="33"/>
      <c r="M611" s="33"/>
      <c r="N611" s="84"/>
      <c r="O611" s="33"/>
      <c r="P611" s="33"/>
      <c r="Q611" s="95"/>
      <c r="R611" s="33"/>
      <c r="S611" s="33"/>
      <c r="T611" s="95"/>
      <c r="U611" s="33"/>
      <c r="V611" s="33"/>
      <c r="W611" s="95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</row>
    <row r="612" spans="9:37">
      <c r="I612" s="33"/>
      <c r="J612" s="84"/>
      <c r="K612" s="33"/>
      <c r="L612" s="33"/>
      <c r="M612" s="33"/>
      <c r="N612" s="84"/>
      <c r="O612" s="33"/>
      <c r="P612" s="33"/>
      <c r="Q612" s="95"/>
      <c r="R612" s="33"/>
      <c r="S612" s="33"/>
      <c r="T612" s="95"/>
      <c r="U612" s="33"/>
      <c r="V612" s="33"/>
      <c r="W612" s="95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</row>
    <row r="613" spans="9:37">
      <c r="I613" s="33"/>
      <c r="J613" s="84"/>
      <c r="K613" s="33"/>
      <c r="L613" s="33"/>
      <c r="M613" s="33"/>
      <c r="N613" s="84"/>
      <c r="O613" s="33"/>
      <c r="P613" s="33"/>
      <c r="Q613" s="95"/>
      <c r="R613" s="33"/>
      <c r="S613" s="33"/>
      <c r="T613" s="95"/>
      <c r="U613" s="33"/>
      <c r="V613" s="33"/>
      <c r="W613" s="95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</row>
    <row r="614" spans="9:37">
      <c r="I614" s="33"/>
      <c r="J614" s="84"/>
      <c r="K614" s="33"/>
      <c r="L614" s="33"/>
      <c r="M614" s="33"/>
      <c r="N614" s="84"/>
      <c r="O614" s="33"/>
      <c r="P614" s="33"/>
      <c r="Q614" s="95"/>
      <c r="R614" s="33"/>
      <c r="S614" s="33"/>
      <c r="T614" s="95"/>
      <c r="U614" s="33"/>
      <c r="V614" s="33"/>
      <c r="W614" s="95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</row>
    <row r="615" spans="9:37">
      <c r="I615" s="33"/>
      <c r="J615" s="84"/>
      <c r="K615" s="33"/>
      <c r="L615" s="33"/>
      <c r="M615" s="33"/>
      <c r="N615" s="84"/>
      <c r="O615" s="33"/>
      <c r="P615" s="33"/>
      <c r="Q615" s="95"/>
      <c r="R615" s="33"/>
      <c r="S615" s="33"/>
      <c r="T615" s="95"/>
      <c r="U615" s="33"/>
      <c r="V615" s="33"/>
      <c r="W615" s="95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</row>
    <row r="616" spans="9:37">
      <c r="I616" s="33"/>
      <c r="J616" s="84"/>
      <c r="K616" s="33"/>
      <c r="L616" s="33"/>
      <c r="M616" s="33"/>
      <c r="N616" s="84"/>
      <c r="O616" s="33"/>
      <c r="P616" s="33"/>
      <c r="Q616" s="95"/>
      <c r="R616" s="33"/>
      <c r="S616" s="33"/>
      <c r="T616" s="95"/>
      <c r="U616" s="33"/>
      <c r="V616" s="33"/>
      <c r="W616" s="95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</row>
    <row r="617" spans="9:37">
      <c r="I617" s="33"/>
      <c r="J617" s="84"/>
      <c r="K617" s="33"/>
      <c r="L617" s="33"/>
      <c r="M617" s="33"/>
      <c r="N617" s="84"/>
      <c r="O617" s="33"/>
      <c r="P617" s="33"/>
      <c r="Q617" s="95"/>
      <c r="R617" s="33"/>
      <c r="S617" s="33"/>
      <c r="T617" s="95"/>
      <c r="U617" s="33"/>
      <c r="V617" s="33"/>
      <c r="W617" s="95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</row>
    <row r="618" spans="9:37">
      <c r="I618" s="33"/>
      <c r="J618" s="84"/>
      <c r="K618" s="33"/>
      <c r="L618" s="33"/>
      <c r="M618" s="33"/>
      <c r="N618" s="84"/>
      <c r="O618" s="33"/>
      <c r="P618" s="33"/>
      <c r="Q618" s="95"/>
      <c r="R618" s="33"/>
      <c r="S618" s="33"/>
      <c r="T618" s="95"/>
      <c r="U618" s="33"/>
      <c r="V618" s="33"/>
      <c r="W618" s="95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</row>
    <row r="619" spans="9:37">
      <c r="I619" s="33"/>
      <c r="J619" s="84"/>
      <c r="K619" s="33"/>
      <c r="L619" s="33"/>
      <c r="M619" s="33"/>
      <c r="N619" s="84"/>
      <c r="O619" s="33"/>
      <c r="P619" s="33"/>
      <c r="Q619" s="95"/>
      <c r="R619" s="33"/>
      <c r="S619" s="33"/>
      <c r="T619" s="95"/>
      <c r="U619" s="33"/>
      <c r="V619" s="33"/>
      <c r="W619" s="95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</row>
    <row r="620" spans="9:37">
      <c r="I620" s="33"/>
      <c r="J620" s="84"/>
      <c r="K620" s="33"/>
      <c r="L620" s="33"/>
      <c r="M620" s="33"/>
      <c r="N620" s="84"/>
      <c r="O620" s="33"/>
      <c r="P620" s="33"/>
      <c r="Q620" s="95"/>
      <c r="R620" s="33"/>
      <c r="S620" s="33"/>
      <c r="T620" s="95"/>
      <c r="U620" s="33"/>
      <c r="V620" s="33"/>
      <c r="W620" s="95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</row>
    <row r="621" spans="9:37">
      <c r="I621" s="33"/>
      <c r="J621" s="84"/>
      <c r="K621" s="33"/>
      <c r="L621" s="33"/>
      <c r="M621" s="33"/>
      <c r="N621" s="84"/>
      <c r="O621" s="33"/>
      <c r="P621" s="33"/>
      <c r="Q621" s="95"/>
      <c r="R621" s="33"/>
      <c r="S621" s="33"/>
      <c r="T621" s="95"/>
      <c r="U621" s="33"/>
      <c r="V621" s="33"/>
      <c r="W621" s="95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</row>
    <row r="622" spans="9:37">
      <c r="I622" s="33"/>
      <c r="J622" s="84"/>
      <c r="K622" s="33"/>
      <c r="L622" s="33"/>
      <c r="M622" s="33"/>
      <c r="N622" s="84"/>
      <c r="O622" s="33"/>
      <c r="P622" s="33"/>
      <c r="Q622" s="95"/>
      <c r="R622" s="33"/>
      <c r="S622" s="33"/>
      <c r="T622" s="95"/>
      <c r="U622" s="33"/>
      <c r="V622" s="33"/>
      <c r="W622" s="95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</row>
    <row r="623" spans="9:37">
      <c r="I623" s="33"/>
      <c r="J623" s="84"/>
      <c r="K623" s="33"/>
      <c r="L623" s="33"/>
      <c r="M623" s="33"/>
      <c r="N623" s="84"/>
      <c r="O623" s="33"/>
      <c r="P623" s="33"/>
      <c r="Q623" s="95"/>
      <c r="R623" s="33"/>
      <c r="S623" s="33"/>
      <c r="T623" s="95"/>
      <c r="U623" s="33"/>
      <c r="V623" s="33"/>
      <c r="W623" s="95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</row>
    <row r="624" spans="9:37">
      <c r="I624" s="33"/>
      <c r="J624" s="84"/>
      <c r="K624" s="33"/>
      <c r="L624" s="33"/>
      <c r="M624" s="33"/>
      <c r="N624" s="84"/>
      <c r="O624" s="33"/>
      <c r="P624" s="33"/>
      <c r="Q624" s="95"/>
      <c r="R624" s="33"/>
      <c r="S624" s="33"/>
      <c r="T624" s="95"/>
      <c r="U624" s="33"/>
      <c r="V624" s="33"/>
      <c r="W624" s="95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</row>
    <row r="625" spans="9:37">
      <c r="I625" s="33"/>
      <c r="J625" s="84"/>
      <c r="K625" s="33"/>
      <c r="L625" s="33"/>
      <c r="M625" s="33"/>
      <c r="N625" s="84"/>
      <c r="O625" s="33"/>
      <c r="P625" s="33"/>
      <c r="Q625" s="95"/>
      <c r="R625" s="33"/>
      <c r="S625" s="33"/>
      <c r="T625" s="95"/>
      <c r="U625" s="33"/>
      <c r="V625" s="33"/>
      <c r="W625" s="95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</row>
    <row r="626" spans="9:37">
      <c r="I626" s="33"/>
      <c r="J626" s="84"/>
      <c r="K626" s="33"/>
      <c r="L626" s="33"/>
      <c r="M626" s="33"/>
      <c r="N626" s="84"/>
      <c r="O626" s="33"/>
      <c r="P626" s="33"/>
      <c r="Q626" s="95"/>
      <c r="R626" s="33"/>
      <c r="S626" s="33"/>
      <c r="T626" s="95"/>
      <c r="U626" s="33"/>
      <c r="V626" s="33"/>
      <c r="W626" s="95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</row>
    <row r="627" spans="9:37">
      <c r="I627" s="33"/>
      <c r="J627" s="84"/>
      <c r="K627" s="33"/>
      <c r="L627" s="33"/>
      <c r="M627" s="33"/>
      <c r="N627" s="84"/>
      <c r="O627" s="33"/>
      <c r="P627" s="33"/>
      <c r="Q627" s="95"/>
      <c r="R627" s="33"/>
      <c r="S627" s="33"/>
      <c r="T627" s="95"/>
      <c r="U627" s="33"/>
      <c r="V627" s="33"/>
      <c r="W627" s="95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</row>
    <row r="628" spans="9:37">
      <c r="I628" s="33"/>
      <c r="J628" s="84"/>
      <c r="K628" s="33"/>
      <c r="L628" s="33"/>
      <c r="M628" s="33"/>
      <c r="N628" s="84"/>
      <c r="O628" s="33"/>
      <c r="P628" s="33"/>
      <c r="Q628" s="95"/>
      <c r="R628" s="33"/>
      <c r="S628" s="33"/>
      <c r="T628" s="95"/>
      <c r="U628" s="33"/>
      <c r="V628" s="33"/>
      <c r="W628" s="95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</row>
    <row r="629" spans="9:37">
      <c r="I629" s="33"/>
      <c r="J629" s="84"/>
      <c r="K629" s="33"/>
      <c r="L629" s="33"/>
      <c r="M629" s="33"/>
      <c r="N629" s="84"/>
      <c r="O629" s="33"/>
      <c r="P629" s="33"/>
      <c r="Q629" s="95"/>
      <c r="R629" s="33"/>
      <c r="S629" s="33"/>
      <c r="T629" s="95"/>
      <c r="U629" s="33"/>
      <c r="V629" s="33"/>
      <c r="W629" s="95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</row>
    <row r="630" spans="9:37">
      <c r="I630" s="33"/>
      <c r="J630" s="84"/>
      <c r="K630" s="33"/>
      <c r="L630" s="33"/>
      <c r="M630" s="33"/>
      <c r="N630" s="84"/>
      <c r="O630" s="33"/>
      <c r="P630" s="33"/>
      <c r="Q630" s="95"/>
      <c r="R630" s="33"/>
      <c r="S630" s="33"/>
      <c r="T630" s="95"/>
      <c r="U630" s="33"/>
      <c r="V630" s="33"/>
      <c r="W630" s="95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</row>
    <row r="631" spans="9:37">
      <c r="I631" s="33"/>
      <c r="J631" s="84"/>
      <c r="K631" s="33"/>
      <c r="L631" s="33"/>
      <c r="M631" s="33"/>
      <c r="N631" s="84"/>
      <c r="O631" s="33"/>
      <c r="P631" s="33"/>
      <c r="Q631" s="95"/>
      <c r="R631" s="33"/>
      <c r="S631" s="33"/>
      <c r="T631" s="95"/>
      <c r="U631" s="33"/>
      <c r="V631" s="33"/>
      <c r="W631" s="95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</row>
    <row r="632" spans="9:37">
      <c r="I632" s="33"/>
      <c r="J632" s="84"/>
      <c r="K632" s="33"/>
      <c r="L632" s="33"/>
      <c r="M632" s="33"/>
      <c r="N632" s="84"/>
      <c r="O632" s="33"/>
      <c r="P632" s="33"/>
      <c r="Q632" s="95"/>
      <c r="R632" s="33"/>
      <c r="S632" s="33"/>
      <c r="T632" s="95"/>
      <c r="U632" s="33"/>
      <c r="V632" s="33"/>
      <c r="W632" s="95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</row>
    <row r="633" spans="9:37">
      <c r="I633" s="33"/>
      <c r="J633" s="84"/>
      <c r="K633" s="33"/>
      <c r="L633" s="33"/>
      <c r="M633" s="33"/>
      <c r="N633" s="84"/>
      <c r="O633" s="33"/>
      <c r="P633" s="33"/>
      <c r="Q633" s="95"/>
      <c r="R633" s="33"/>
      <c r="S633" s="33"/>
      <c r="T633" s="95"/>
      <c r="U633" s="33"/>
      <c r="V633" s="33"/>
      <c r="W633" s="95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</row>
    <row r="634" spans="9:37">
      <c r="I634" s="33"/>
      <c r="J634" s="84"/>
      <c r="K634" s="33"/>
      <c r="L634" s="33"/>
      <c r="M634" s="33"/>
      <c r="N634" s="84"/>
      <c r="O634" s="33"/>
      <c r="P634" s="33"/>
      <c r="Q634" s="95"/>
      <c r="R634" s="33"/>
      <c r="S634" s="33"/>
      <c r="T634" s="95"/>
      <c r="U634" s="33"/>
      <c r="V634" s="33"/>
      <c r="W634" s="95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</row>
    <row r="635" spans="9:37">
      <c r="I635" s="33"/>
      <c r="J635" s="84"/>
      <c r="K635" s="33"/>
      <c r="L635" s="33"/>
      <c r="M635" s="33"/>
      <c r="N635" s="84"/>
      <c r="O635" s="33"/>
      <c r="P635" s="33"/>
      <c r="Q635" s="95"/>
      <c r="R635" s="33"/>
      <c r="S635" s="33"/>
      <c r="T635" s="95"/>
      <c r="U635" s="33"/>
      <c r="V635" s="33"/>
      <c r="W635" s="95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</row>
    <row r="636" spans="9:37">
      <c r="I636" s="33"/>
      <c r="J636" s="84"/>
      <c r="K636" s="33"/>
      <c r="L636" s="33"/>
      <c r="M636" s="33"/>
      <c r="N636" s="84"/>
      <c r="O636" s="33"/>
      <c r="P636" s="33"/>
      <c r="Q636" s="95"/>
      <c r="R636" s="33"/>
      <c r="S636" s="33"/>
      <c r="T636" s="95"/>
      <c r="U636" s="33"/>
      <c r="V636" s="33"/>
      <c r="W636" s="95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</row>
    <row r="637" spans="9:37">
      <c r="I637" s="33"/>
      <c r="J637" s="84"/>
      <c r="K637" s="33"/>
      <c r="L637" s="33"/>
      <c r="M637" s="33"/>
      <c r="N637" s="84"/>
      <c r="O637" s="33"/>
      <c r="P637" s="33"/>
      <c r="Q637" s="95"/>
      <c r="R637" s="33"/>
      <c r="S637" s="33"/>
      <c r="T637" s="95"/>
      <c r="U637" s="33"/>
      <c r="V637" s="33"/>
      <c r="W637" s="95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</row>
    <row r="638" spans="9:37">
      <c r="I638" s="33"/>
      <c r="J638" s="84"/>
      <c r="K638" s="33"/>
      <c r="L638" s="33"/>
      <c r="M638" s="33"/>
      <c r="N638" s="84"/>
      <c r="O638" s="33"/>
      <c r="P638" s="33"/>
      <c r="Q638" s="95"/>
      <c r="R638" s="33"/>
      <c r="S638" s="33"/>
      <c r="T638" s="95"/>
      <c r="U638" s="33"/>
      <c r="V638" s="33"/>
      <c r="W638" s="95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</row>
    <row r="639" spans="9:37">
      <c r="I639" s="33"/>
      <c r="J639" s="84"/>
      <c r="K639" s="33"/>
      <c r="L639" s="33"/>
      <c r="M639" s="33"/>
      <c r="N639" s="84"/>
      <c r="O639" s="33"/>
      <c r="P639" s="33"/>
      <c r="Q639" s="95"/>
      <c r="R639" s="33"/>
      <c r="S639" s="33"/>
      <c r="T639" s="95"/>
      <c r="U639" s="33"/>
      <c r="V639" s="33"/>
      <c r="W639" s="95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</row>
    <row r="640" spans="9:37">
      <c r="I640" s="33"/>
      <c r="J640" s="84"/>
      <c r="K640" s="33"/>
      <c r="L640" s="33"/>
      <c r="M640" s="33"/>
      <c r="N640" s="84"/>
      <c r="O640" s="33"/>
      <c r="P640" s="33"/>
      <c r="Q640" s="95"/>
      <c r="R640" s="33"/>
      <c r="S640" s="33"/>
      <c r="T640" s="95"/>
      <c r="U640" s="33"/>
      <c r="V640" s="33"/>
      <c r="W640" s="95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</row>
    <row r="641" spans="9:37">
      <c r="I641" s="33"/>
      <c r="J641" s="84"/>
      <c r="K641" s="33"/>
      <c r="L641" s="33"/>
      <c r="M641" s="33"/>
      <c r="N641" s="84"/>
      <c r="O641" s="33"/>
      <c r="P641" s="33"/>
      <c r="Q641" s="95"/>
      <c r="R641" s="33"/>
      <c r="S641" s="33"/>
      <c r="T641" s="95"/>
      <c r="U641" s="33"/>
      <c r="V641" s="33"/>
      <c r="W641" s="95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</row>
    <row r="642" spans="9:37">
      <c r="I642" s="33"/>
      <c r="J642" s="84"/>
      <c r="K642" s="33"/>
      <c r="L642" s="33"/>
      <c r="M642" s="33"/>
      <c r="N642" s="84"/>
      <c r="O642" s="33"/>
      <c r="P642" s="33"/>
      <c r="Q642" s="95"/>
      <c r="R642" s="33"/>
      <c r="S642" s="33"/>
      <c r="T642" s="95"/>
      <c r="U642" s="33"/>
      <c r="V642" s="33"/>
      <c r="W642" s="95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</row>
    <row r="643" spans="9:37">
      <c r="I643" s="33"/>
      <c r="J643" s="84"/>
      <c r="K643" s="33"/>
      <c r="L643" s="33"/>
      <c r="M643" s="33"/>
      <c r="N643" s="84"/>
      <c r="O643" s="33"/>
      <c r="P643" s="33"/>
      <c r="Q643" s="95"/>
      <c r="R643" s="33"/>
      <c r="S643" s="33"/>
      <c r="T643" s="95"/>
      <c r="U643" s="33"/>
      <c r="V643" s="33"/>
      <c r="W643" s="95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</row>
    <row r="644" spans="9:37">
      <c r="I644" s="33"/>
      <c r="J644" s="84"/>
      <c r="K644" s="33"/>
      <c r="L644" s="33"/>
      <c r="M644" s="33"/>
      <c r="N644" s="84"/>
      <c r="O644" s="33"/>
      <c r="P644" s="33"/>
      <c r="Q644" s="95"/>
      <c r="R644" s="33"/>
      <c r="S644" s="33"/>
      <c r="T644" s="95"/>
      <c r="U644" s="33"/>
      <c r="V644" s="33"/>
      <c r="W644" s="95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</row>
    <row r="645" spans="9:37">
      <c r="I645" s="33"/>
      <c r="J645" s="84"/>
      <c r="K645" s="33"/>
      <c r="L645" s="33"/>
      <c r="M645" s="33"/>
      <c r="N645" s="84"/>
      <c r="O645" s="33"/>
      <c r="P645" s="33"/>
      <c r="Q645" s="95"/>
      <c r="R645" s="33"/>
      <c r="S645" s="33"/>
      <c r="T645" s="95"/>
      <c r="U645" s="33"/>
      <c r="V645" s="33"/>
      <c r="W645" s="95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</row>
    <row r="646" spans="9:37">
      <c r="I646" s="33"/>
      <c r="J646" s="84"/>
      <c r="K646" s="33"/>
      <c r="L646" s="33"/>
      <c r="M646" s="33"/>
      <c r="N646" s="84"/>
      <c r="O646" s="33"/>
      <c r="P646" s="33"/>
      <c r="Q646" s="95"/>
      <c r="R646" s="33"/>
      <c r="S646" s="33"/>
      <c r="T646" s="95"/>
      <c r="U646" s="33"/>
      <c r="V646" s="33"/>
      <c r="W646" s="95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</row>
    <row r="647" spans="9:37">
      <c r="I647" s="33"/>
      <c r="J647" s="84"/>
      <c r="K647" s="33"/>
      <c r="L647" s="33"/>
      <c r="M647" s="33"/>
      <c r="N647" s="84"/>
      <c r="O647" s="33"/>
      <c r="P647" s="33"/>
      <c r="Q647" s="95"/>
      <c r="R647" s="33"/>
      <c r="S647" s="33"/>
      <c r="T647" s="95"/>
      <c r="U647" s="33"/>
      <c r="V647" s="33"/>
      <c r="W647" s="95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</row>
    <row r="648" spans="9:37">
      <c r="I648" s="33"/>
      <c r="J648" s="84"/>
      <c r="K648" s="33"/>
      <c r="L648" s="33"/>
      <c r="M648" s="33"/>
      <c r="N648" s="84"/>
      <c r="O648" s="33"/>
      <c r="P648" s="33"/>
      <c r="Q648" s="95"/>
      <c r="R648" s="33"/>
      <c r="S648" s="33"/>
      <c r="T648" s="95"/>
      <c r="U648" s="33"/>
      <c r="V648" s="33"/>
      <c r="W648" s="95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</row>
    <row r="649" spans="9:37">
      <c r="I649" s="33"/>
      <c r="J649" s="84"/>
      <c r="K649" s="33"/>
      <c r="L649" s="33"/>
      <c r="M649" s="33"/>
      <c r="N649" s="84"/>
      <c r="O649" s="33"/>
      <c r="P649" s="33"/>
      <c r="Q649" s="95"/>
      <c r="R649" s="33"/>
      <c r="S649" s="33"/>
      <c r="T649" s="95"/>
      <c r="U649" s="33"/>
      <c r="V649" s="33"/>
      <c r="W649" s="95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9:37">
      <c r="I650" s="33"/>
      <c r="J650" s="84"/>
      <c r="K650" s="33"/>
      <c r="L650" s="33"/>
      <c r="M650" s="33"/>
      <c r="N650" s="84"/>
      <c r="O650" s="33"/>
      <c r="P650" s="33"/>
      <c r="Q650" s="95"/>
      <c r="R650" s="33"/>
      <c r="S650" s="33"/>
      <c r="T650" s="95"/>
      <c r="U650" s="33"/>
      <c r="V650" s="33"/>
      <c r="W650" s="95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9:37">
      <c r="I651" s="33"/>
      <c r="J651" s="84"/>
      <c r="K651" s="33"/>
      <c r="L651" s="33"/>
      <c r="M651" s="33"/>
      <c r="N651" s="84"/>
      <c r="O651" s="33"/>
      <c r="P651" s="33"/>
      <c r="Q651" s="95"/>
      <c r="R651" s="33"/>
      <c r="S651" s="33"/>
      <c r="T651" s="95"/>
      <c r="U651" s="33"/>
      <c r="V651" s="33"/>
      <c r="W651" s="95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</row>
    <row r="652" spans="9:37">
      <c r="I652" s="33"/>
      <c r="J652" s="84"/>
      <c r="K652" s="33"/>
      <c r="L652" s="33"/>
      <c r="M652" s="33"/>
      <c r="N652" s="84"/>
      <c r="O652" s="33"/>
      <c r="P652" s="33"/>
      <c r="Q652" s="95"/>
      <c r="R652" s="33"/>
      <c r="S652" s="33"/>
      <c r="T652" s="95"/>
      <c r="U652" s="33"/>
      <c r="V652" s="33"/>
      <c r="W652" s="95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</row>
    <row r="653" spans="9:37">
      <c r="I653" s="33"/>
      <c r="J653" s="84"/>
      <c r="K653" s="33"/>
      <c r="L653" s="33"/>
      <c r="M653" s="33"/>
      <c r="N653" s="84"/>
      <c r="O653" s="33"/>
      <c r="P653" s="33"/>
      <c r="Q653" s="95"/>
      <c r="R653" s="33"/>
      <c r="S653" s="33"/>
      <c r="T653" s="95"/>
      <c r="U653" s="33"/>
      <c r="V653" s="33"/>
      <c r="W653" s="95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</row>
    <row r="654" spans="9:37">
      <c r="I654" s="33"/>
      <c r="J654" s="84"/>
      <c r="K654" s="33"/>
      <c r="L654" s="33"/>
      <c r="M654" s="33"/>
      <c r="N654" s="84"/>
      <c r="O654" s="33"/>
      <c r="P654" s="33"/>
      <c r="Q654" s="95"/>
      <c r="R654" s="33"/>
      <c r="S654" s="33"/>
      <c r="T654" s="95"/>
      <c r="U654" s="33"/>
      <c r="V654" s="33"/>
      <c r="W654" s="95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</row>
    <row r="655" spans="9:37">
      <c r="I655" s="33"/>
      <c r="J655" s="84"/>
      <c r="K655" s="33"/>
      <c r="L655" s="33"/>
      <c r="M655" s="33"/>
      <c r="N655" s="84"/>
      <c r="O655" s="33"/>
      <c r="P655" s="33"/>
      <c r="Q655" s="95"/>
      <c r="R655" s="33"/>
      <c r="S655" s="33"/>
      <c r="T655" s="95"/>
      <c r="U655" s="33"/>
      <c r="V655" s="33"/>
      <c r="W655" s="95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</row>
    <row r="656" spans="9:37">
      <c r="I656" s="33"/>
      <c r="J656" s="84"/>
      <c r="K656" s="33"/>
      <c r="L656" s="33"/>
      <c r="M656" s="33"/>
      <c r="N656" s="84"/>
      <c r="O656" s="33"/>
      <c r="P656" s="33"/>
      <c r="Q656" s="95"/>
      <c r="R656" s="33"/>
      <c r="S656" s="33"/>
      <c r="T656" s="95"/>
      <c r="U656" s="33"/>
      <c r="V656" s="33"/>
      <c r="W656" s="95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</row>
    <row r="657" spans="9:37">
      <c r="I657" s="33"/>
      <c r="J657" s="84"/>
      <c r="K657" s="33"/>
      <c r="L657" s="33"/>
      <c r="M657" s="33"/>
      <c r="N657" s="84"/>
      <c r="O657" s="33"/>
      <c r="P657" s="33"/>
      <c r="Q657" s="95"/>
      <c r="R657" s="33"/>
      <c r="S657" s="33"/>
      <c r="T657" s="95"/>
      <c r="U657" s="33"/>
      <c r="V657" s="33"/>
      <c r="W657" s="95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</row>
    <row r="658" spans="9:37">
      <c r="I658" s="33"/>
      <c r="J658" s="84"/>
      <c r="K658" s="33"/>
      <c r="L658" s="33"/>
      <c r="M658" s="33"/>
      <c r="N658" s="84"/>
      <c r="O658" s="33"/>
      <c r="P658" s="33"/>
      <c r="Q658" s="95"/>
      <c r="R658" s="33"/>
      <c r="S658" s="33"/>
      <c r="T658" s="95"/>
      <c r="U658" s="33"/>
      <c r="V658" s="33"/>
      <c r="W658" s="95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</row>
    <row r="659" spans="9:37">
      <c r="I659" s="33"/>
      <c r="J659" s="84"/>
      <c r="K659" s="33"/>
      <c r="L659" s="33"/>
      <c r="M659" s="33"/>
      <c r="N659" s="84"/>
      <c r="O659" s="33"/>
      <c r="P659" s="33"/>
      <c r="Q659" s="95"/>
      <c r="R659" s="33"/>
      <c r="S659" s="33"/>
      <c r="T659" s="95"/>
      <c r="U659" s="33"/>
      <c r="V659" s="33"/>
      <c r="W659" s="95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</row>
    <row r="660" spans="9:37">
      <c r="I660" s="33"/>
      <c r="J660" s="84"/>
      <c r="K660" s="33"/>
      <c r="L660" s="33"/>
      <c r="M660" s="33"/>
      <c r="N660" s="84"/>
      <c r="O660" s="33"/>
      <c r="P660" s="33"/>
      <c r="Q660" s="95"/>
      <c r="R660" s="33"/>
      <c r="S660" s="33"/>
      <c r="T660" s="95"/>
      <c r="U660" s="33"/>
      <c r="V660" s="33"/>
      <c r="W660" s="95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</row>
    <row r="661" spans="9:37">
      <c r="I661" s="33"/>
      <c r="J661" s="84"/>
      <c r="K661" s="33"/>
      <c r="L661" s="33"/>
      <c r="M661" s="33"/>
      <c r="N661" s="84"/>
      <c r="O661" s="33"/>
      <c r="P661" s="33"/>
      <c r="Q661" s="95"/>
      <c r="R661" s="33"/>
      <c r="S661" s="33"/>
      <c r="T661" s="95"/>
      <c r="U661" s="33"/>
      <c r="V661" s="33"/>
      <c r="W661" s="95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</row>
    <row r="662" spans="9:37">
      <c r="I662" s="33"/>
      <c r="J662" s="84"/>
      <c r="K662" s="33"/>
      <c r="L662" s="33"/>
      <c r="M662" s="33"/>
      <c r="N662" s="84"/>
      <c r="O662" s="33"/>
      <c r="P662" s="33"/>
      <c r="Q662" s="95"/>
      <c r="R662" s="33"/>
      <c r="S662" s="33"/>
      <c r="T662" s="95"/>
      <c r="U662" s="33"/>
      <c r="V662" s="33"/>
      <c r="W662" s="95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</row>
    <row r="663" spans="9:37">
      <c r="I663" s="33"/>
      <c r="J663" s="84"/>
      <c r="K663" s="33"/>
      <c r="L663" s="33"/>
      <c r="M663" s="33"/>
      <c r="N663" s="84"/>
      <c r="O663" s="33"/>
      <c r="P663" s="33"/>
      <c r="Q663" s="95"/>
      <c r="R663" s="33"/>
      <c r="S663" s="33"/>
      <c r="T663" s="95"/>
      <c r="U663" s="33"/>
      <c r="V663" s="33"/>
      <c r="W663" s="95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</row>
    <row r="664" spans="9:37">
      <c r="I664" s="33"/>
      <c r="J664" s="84"/>
      <c r="K664" s="33"/>
      <c r="L664" s="33"/>
      <c r="M664" s="33"/>
      <c r="N664" s="84"/>
      <c r="O664" s="33"/>
      <c r="P664" s="33"/>
      <c r="Q664" s="95"/>
      <c r="R664" s="33"/>
      <c r="S664" s="33"/>
      <c r="T664" s="95"/>
      <c r="U664" s="33"/>
      <c r="V664" s="33"/>
      <c r="W664" s="95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</row>
    <row r="665" spans="9:37">
      <c r="I665" s="33"/>
      <c r="J665" s="84"/>
      <c r="K665" s="33"/>
      <c r="L665" s="33"/>
      <c r="M665" s="33"/>
      <c r="N665" s="84"/>
      <c r="O665" s="33"/>
      <c r="P665" s="33"/>
      <c r="Q665" s="95"/>
      <c r="R665" s="33"/>
      <c r="S665" s="33"/>
      <c r="T665" s="95"/>
      <c r="U665" s="33"/>
      <c r="V665" s="33"/>
      <c r="W665" s="95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</row>
    <row r="666" spans="9:37">
      <c r="I666" s="33"/>
      <c r="J666" s="84"/>
      <c r="K666" s="33"/>
      <c r="L666" s="33"/>
      <c r="M666" s="33"/>
      <c r="N666" s="84"/>
      <c r="O666" s="33"/>
      <c r="P666" s="33"/>
      <c r="Q666" s="95"/>
      <c r="R666" s="33"/>
      <c r="S666" s="33"/>
      <c r="T666" s="95"/>
      <c r="U666" s="33"/>
      <c r="V666" s="33"/>
      <c r="W666" s="95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</row>
    <row r="667" spans="9:37">
      <c r="I667" s="33"/>
      <c r="J667" s="84"/>
      <c r="K667" s="33"/>
      <c r="L667" s="33"/>
      <c r="M667" s="33"/>
      <c r="N667" s="84"/>
      <c r="O667" s="33"/>
      <c r="P667" s="33"/>
      <c r="Q667" s="95"/>
      <c r="R667" s="33"/>
      <c r="S667" s="33"/>
      <c r="T667" s="95"/>
      <c r="U667" s="33"/>
      <c r="V667" s="33"/>
      <c r="W667" s="95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</row>
    <row r="668" spans="9:37">
      <c r="I668" s="33"/>
      <c r="J668" s="84"/>
      <c r="K668" s="33"/>
      <c r="L668" s="33"/>
      <c r="M668" s="33"/>
      <c r="N668" s="84"/>
      <c r="O668" s="33"/>
      <c r="P668" s="33"/>
      <c r="Q668" s="95"/>
      <c r="R668" s="33"/>
      <c r="S668" s="33"/>
      <c r="T668" s="95"/>
      <c r="U668" s="33"/>
      <c r="V668" s="33"/>
      <c r="W668" s="95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</row>
    <row r="669" spans="9:37">
      <c r="I669" s="33"/>
      <c r="J669" s="84"/>
      <c r="K669" s="33"/>
      <c r="L669" s="33"/>
      <c r="M669" s="33"/>
      <c r="N669" s="84"/>
      <c r="O669" s="33"/>
      <c r="P669" s="33"/>
      <c r="Q669" s="95"/>
      <c r="R669" s="33"/>
      <c r="S669" s="33"/>
      <c r="T669" s="95"/>
      <c r="U669" s="33"/>
      <c r="V669" s="33"/>
      <c r="W669" s="95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</row>
    <row r="670" spans="9:37">
      <c r="I670" s="33"/>
      <c r="J670" s="84"/>
      <c r="K670" s="33"/>
      <c r="L670" s="33"/>
      <c r="M670" s="33"/>
      <c r="N670" s="84"/>
      <c r="O670" s="33"/>
      <c r="P670" s="33"/>
      <c r="Q670" s="95"/>
      <c r="R670" s="33"/>
      <c r="S670" s="33"/>
      <c r="T670" s="95"/>
      <c r="U670" s="33"/>
      <c r="V670" s="33"/>
      <c r="W670" s="95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</row>
    <row r="671" spans="9:37">
      <c r="I671" s="33"/>
      <c r="J671" s="84"/>
      <c r="K671" s="33"/>
      <c r="L671" s="33"/>
      <c r="M671" s="33"/>
      <c r="N671" s="84"/>
      <c r="O671" s="33"/>
      <c r="P671" s="33"/>
      <c r="Q671" s="95"/>
      <c r="R671" s="33"/>
      <c r="S671" s="33"/>
      <c r="T671" s="95"/>
      <c r="U671" s="33"/>
      <c r="V671" s="33"/>
      <c r="W671" s="95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</row>
    <row r="672" spans="9:37">
      <c r="I672" s="33"/>
      <c r="J672" s="84"/>
      <c r="K672" s="33"/>
      <c r="L672" s="33"/>
      <c r="M672" s="33"/>
      <c r="N672" s="84"/>
      <c r="O672" s="33"/>
      <c r="P672" s="33"/>
      <c r="Q672" s="95"/>
      <c r="R672" s="33"/>
      <c r="S672" s="33"/>
      <c r="T672" s="95"/>
      <c r="U672" s="33"/>
      <c r="V672" s="33"/>
      <c r="W672" s="95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</row>
    <row r="673" spans="9:37">
      <c r="I673" s="33"/>
      <c r="J673" s="84"/>
      <c r="K673" s="33"/>
      <c r="L673" s="33"/>
      <c r="M673" s="33"/>
      <c r="N673" s="84"/>
      <c r="O673" s="33"/>
      <c r="P673" s="33"/>
      <c r="Q673" s="95"/>
      <c r="R673" s="33"/>
      <c r="S673" s="33"/>
      <c r="T673" s="95"/>
      <c r="U673" s="33"/>
      <c r="V673" s="33"/>
      <c r="W673" s="95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</row>
    <row r="674" spans="9:37">
      <c r="I674" s="33"/>
      <c r="J674" s="84"/>
      <c r="K674" s="33"/>
      <c r="L674" s="33"/>
      <c r="M674" s="33"/>
      <c r="N674" s="84"/>
      <c r="O674" s="33"/>
      <c r="P674" s="33"/>
      <c r="Q674" s="95"/>
      <c r="R674" s="33"/>
      <c r="S674" s="33"/>
      <c r="T674" s="95"/>
      <c r="U674" s="33"/>
      <c r="V674" s="33"/>
      <c r="W674" s="95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</row>
    <row r="675" spans="9:37">
      <c r="I675" s="33"/>
      <c r="J675" s="84"/>
      <c r="K675" s="33"/>
      <c r="L675" s="33"/>
      <c r="M675" s="33"/>
      <c r="N675" s="84"/>
      <c r="O675" s="33"/>
      <c r="P675" s="33"/>
      <c r="Q675" s="95"/>
      <c r="R675" s="33"/>
      <c r="S675" s="33"/>
      <c r="T675" s="95"/>
      <c r="U675" s="33"/>
      <c r="V675" s="33"/>
      <c r="W675" s="95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</row>
    <row r="676" spans="9:37">
      <c r="I676" s="33"/>
      <c r="J676" s="84"/>
      <c r="K676" s="33"/>
      <c r="L676" s="33"/>
      <c r="M676" s="33"/>
      <c r="N676" s="84"/>
      <c r="O676" s="33"/>
      <c r="P676" s="33"/>
      <c r="Q676" s="95"/>
      <c r="R676" s="33"/>
      <c r="S676" s="33"/>
      <c r="T676" s="95"/>
      <c r="U676" s="33"/>
      <c r="V676" s="33"/>
      <c r="W676" s="95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</row>
    <row r="677" spans="9:37">
      <c r="I677" s="33"/>
      <c r="J677" s="84"/>
      <c r="K677" s="33"/>
      <c r="L677" s="33"/>
      <c r="M677" s="33"/>
      <c r="N677" s="84"/>
      <c r="O677" s="33"/>
      <c r="P677" s="33"/>
      <c r="Q677" s="95"/>
      <c r="R677" s="33"/>
      <c r="S677" s="33"/>
      <c r="T677" s="95"/>
      <c r="U677" s="33"/>
      <c r="V677" s="33"/>
      <c r="W677" s="95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</row>
    <row r="678" spans="9:37">
      <c r="I678" s="33"/>
      <c r="J678" s="84"/>
      <c r="K678" s="33"/>
      <c r="L678" s="33"/>
      <c r="M678" s="33"/>
      <c r="N678" s="84"/>
      <c r="O678" s="33"/>
      <c r="P678" s="33"/>
      <c r="Q678" s="95"/>
      <c r="R678" s="33"/>
      <c r="S678" s="33"/>
      <c r="T678" s="95"/>
      <c r="U678" s="33"/>
      <c r="V678" s="33"/>
      <c r="W678" s="95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</row>
    <row r="679" spans="9:37">
      <c r="I679" s="33"/>
      <c r="J679" s="84"/>
      <c r="K679" s="33"/>
      <c r="L679" s="33"/>
      <c r="M679" s="33"/>
      <c r="N679" s="84"/>
      <c r="O679" s="33"/>
      <c r="P679" s="33"/>
      <c r="Q679" s="95"/>
      <c r="R679" s="33"/>
      <c r="S679" s="33"/>
      <c r="T679" s="95"/>
      <c r="U679" s="33"/>
      <c r="V679" s="33"/>
      <c r="W679" s="95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</row>
    <row r="680" spans="9:37">
      <c r="I680" s="33"/>
      <c r="J680" s="84"/>
      <c r="K680" s="33"/>
      <c r="L680" s="33"/>
      <c r="M680" s="33"/>
      <c r="N680" s="84"/>
      <c r="O680" s="33"/>
      <c r="P680" s="33"/>
      <c r="Q680" s="95"/>
      <c r="R680" s="33"/>
      <c r="S680" s="33"/>
      <c r="T680" s="95"/>
      <c r="U680" s="33"/>
      <c r="V680" s="33"/>
      <c r="W680" s="95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</row>
    <row r="681" spans="9:37">
      <c r="I681" s="33"/>
      <c r="J681" s="84"/>
      <c r="K681" s="33"/>
      <c r="L681" s="33"/>
      <c r="M681" s="33"/>
      <c r="N681" s="84"/>
      <c r="O681" s="33"/>
      <c r="P681" s="33"/>
      <c r="Q681" s="95"/>
      <c r="R681" s="33"/>
      <c r="S681" s="33"/>
      <c r="T681" s="95"/>
      <c r="U681" s="33"/>
      <c r="V681" s="33"/>
      <c r="W681" s="95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</row>
    <row r="682" spans="9:37">
      <c r="I682" s="33"/>
      <c r="J682" s="84"/>
      <c r="K682" s="33"/>
      <c r="L682" s="33"/>
      <c r="M682" s="33"/>
      <c r="N682" s="84"/>
      <c r="O682" s="33"/>
      <c r="P682" s="33"/>
      <c r="Q682" s="95"/>
      <c r="R682" s="33"/>
      <c r="S682" s="33"/>
      <c r="T682" s="95"/>
      <c r="U682" s="33"/>
      <c r="V682" s="33"/>
      <c r="W682" s="95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</row>
    <row r="683" spans="9:37">
      <c r="I683" s="33"/>
      <c r="J683" s="84"/>
      <c r="K683" s="33"/>
      <c r="L683" s="33"/>
      <c r="M683" s="33"/>
      <c r="N683" s="84"/>
      <c r="O683" s="33"/>
      <c r="P683" s="33"/>
      <c r="Q683" s="95"/>
      <c r="R683" s="33"/>
      <c r="S683" s="33"/>
      <c r="T683" s="95"/>
      <c r="U683" s="33"/>
      <c r="V683" s="33"/>
      <c r="W683" s="95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</row>
    <row r="684" spans="9:37">
      <c r="I684" s="33"/>
      <c r="J684" s="84"/>
      <c r="K684" s="33"/>
      <c r="L684" s="33"/>
      <c r="M684" s="33"/>
      <c r="N684" s="84"/>
      <c r="O684" s="33"/>
      <c r="P684" s="33"/>
      <c r="Q684" s="95"/>
      <c r="R684" s="33"/>
      <c r="S684" s="33"/>
      <c r="T684" s="95"/>
      <c r="U684" s="33"/>
      <c r="V684" s="33"/>
      <c r="W684" s="95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</row>
    <row r="685" spans="9:37">
      <c r="I685" s="33"/>
      <c r="J685" s="84"/>
      <c r="K685" s="33"/>
      <c r="L685" s="33"/>
      <c r="M685" s="33"/>
      <c r="N685" s="84"/>
      <c r="O685" s="33"/>
      <c r="P685" s="33"/>
      <c r="Q685" s="95"/>
      <c r="R685" s="33"/>
      <c r="S685" s="33"/>
      <c r="T685" s="95"/>
      <c r="U685" s="33"/>
      <c r="V685" s="33"/>
      <c r="W685" s="95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</row>
    <row r="686" spans="9:37">
      <c r="I686" s="33"/>
      <c r="J686" s="84"/>
      <c r="K686" s="33"/>
      <c r="L686" s="33"/>
      <c r="M686" s="33"/>
      <c r="N686" s="84"/>
      <c r="O686" s="33"/>
      <c r="P686" s="33"/>
      <c r="Q686" s="95"/>
      <c r="R686" s="33"/>
      <c r="S686" s="33"/>
      <c r="T686" s="95"/>
      <c r="U686" s="33"/>
      <c r="V686" s="33"/>
      <c r="W686" s="95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</row>
    <row r="687" spans="9:37">
      <c r="I687" s="33"/>
      <c r="J687" s="84"/>
      <c r="K687" s="33"/>
      <c r="L687" s="33"/>
      <c r="M687" s="33"/>
      <c r="N687" s="84"/>
      <c r="O687" s="33"/>
      <c r="P687" s="33"/>
      <c r="Q687" s="95"/>
      <c r="R687" s="33"/>
      <c r="S687" s="33"/>
      <c r="T687" s="95"/>
      <c r="U687" s="33"/>
      <c r="V687" s="33"/>
      <c r="W687" s="95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</row>
    <row r="688" spans="9:37">
      <c r="I688" s="33"/>
      <c r="J688" s="84"/>
      <c r="K688" s="33"/>
      <c r="L688" s="33"/>
      <c r="M688" s="33"/>
      <c r="N688" s="84"/>
      <c r="O688" s="33"/>
      <c r="P688" s="33"/>
      <c r="Q688" s="95"/>
      <c r="R688" s="33"/>
      <c r="S688" s="33"/>
      <c r="T688" s="95"/>
      <c r="U688" s="33"/>
      <c r="V688" s="33"/>
      <c r="W688" s="95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</row>
    <row r="689" spans="9:37">
      <c r="I689" s="33"/>
      <c r="J689" s="84"/>
      <c r="K689" s="33"/>
      <c r="L689" s="33"/>
      <c r="M689" s="33"/>
      <c r="N689" s="84"/>
      <c r="O689" s="33"/>
      <c r="P689" s="33"/>
      <c r="Q689" s="95"/>
      <c r="R689" s="33"/>
      <c r="S689" s="33"/>
      <c r="T689" s="95"/>
      <c r="U689" s="33"/>
      <c r="V689" s="33"/>
      <c r="W689" s="95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</row>
    <row r="690" spans="9:37">
      <c r="I690" s="33"/>
      <c r="J690" s="84"/>
      <c r="K690" s="33"/>
      <c r="L690" s="33"/>
      <c r="M690" s="33"/>
      <c r="N690" s="84"/>
      <c r="O690" s="33"/>
      <c r="P690" s="33"/>
      <c r="Q690" s="95"/>
      <c r="R690" s="33"/>
      <c r="S690" s="33"/>
      <c r="T690" s="95"/>
      <c r="U690" s="33"/>
      <c r="V690" s="33"/>
      <c r="W690" s="95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</row>
    <row r="691" spans="9:37">
      <c r="I691" s="33"/>
      <c r="J691" s="84"/>
      <c r="K691" s="33"/>
      <c r="L691" s="33"/>
      <c r="M691" s="33"/>
      <c r="N691" s="84"/>
      <c r="O691" s="33"/>
      <c r="P691" s="33"/>
      <c r="Q691" s="95"/>
      <c r="R691" s="33"/>
      <c r="S691" s="33"/>
      <c r="T691" s="95"/>
      <c r="U691" s="33"/>
      <c r="V691" s="33"/>
      <c r="W691" s="95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</row>
    <row r="692" spans="9:37">
      <c r="I692" s="33"/>
      <c r="J692" s="84"/>
      <c r="K692" s="33"/>
      <c r="L692" s="33"/>
      <c r="M692" s="33"/>
      <c r="N692" s="84"/>
      <c r="O692" s="33"/>
      <c r="P692" s="33"/>
      <c r="Q692" s="95"/>
      <c r="R692" s="33"/>
      <c r="S692" s="33"/>
      <c r="T692" s="95"/>
      <c r="U692" s="33"/>
      <c r="V692" s="33"/>
      <c r="W692" s="95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</row>
    <row r="693" spans="9:37">
      <c r="I693" s="33"/>
      <c r="J693" s="84"/>
      <c r="K693" s="33"/>
      <c r="L693" s="33"/>
      <c r="M693" s="33"/>
      <c r="N693" s="84"/>
      <c r="O693" s="33"/>
      <c r="P693" s="33"/>
      <c r="Q693" s="95"/>
      <c r="R693" s="33"/>
      <c r="S693" s="33"/>
      <c r="T693" s="95"/>
      <c r="U693" s="33"/>
      <c r="V693" s="33"/>
      <c r="W693" s="95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</row>
    <row r="694" spans="9:37">
      <c r="I694" s="33"/>
      <c r="J694" s="84"/>
      <c r="K694" s="33"/>
      <c r="L694" s="33"/>
      <c r="M694" s="33"/>
      <c r="N694" s="84"/>
      <c r="O694" s="33"/>
      <c r="P694" s="33"/>
      <c r="Q694" s="95"/>
      <c r="R694" s="33"/>
      <c r="S694" s="33"/>
      <c r="T694" s="95"/>
      <c r="U694" s="33"/>
      <c r="V694" s="33"/>
      <c r="W694" s="95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</row>
    <row r="695" spans="9:37">
      <c r="I695" s="33"/>
      <c r="J695" s="84"/>
      <c r="K695" s="33"/>
      <c r="L695" s="33"/>
      <c r="M695" s="33"/>
      <c r="N695" s="84"/>
      <c r="O695" s="33"/>
      <c r="P695" s="33"/>
      <c r="Q695" s="95"/>
      <c r="R695" s="33"/>
      <c r="S695" s="33"/>
      <c r="T695" s="95"/>
      <c r="U695" s="33"/>
      <c r="V695" s="33"/>
      <c r="W695" s="95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</row>
    <row r="696" spans="9:37">
      <c r="I696" s="33"/>
      <c r="J696" s="84"/>
      <c r="K696" s="33"/>
      <c r="L696" s="33"/>
      <c r="M696" s="33"/>
      <c r="N696" s="84"/>
      <c r="O696" s="33"/>
      <c r="P696" s="33"/>
      <c r="Q696" s="95"/>
      <c r="R696" s="33"/>
      <c r="S696" s="33"/>
      <c r="T696" s="95"/>
      <c r="U696" s="33"/>
      <c r="V696" s="33"/>
      <c r="W696" s="95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</row>
    <row r="697" spans="9:37">
      <c r="I697" s="33"/>
      <c r="J697" s="84"/>
      <c r="K697" s="33"/>
      <c r="L697" s="33"/>
      <c r="M697" s="33"/>
      <c r="N697" s="84"/>
      <c r="O697" s="33"/>
      <c r="P697" s="33"/>
      <c r="Q697" s="95"/>
      <c r="R697" s="33"/>
      <c r="S697" s="33"/>
      <c r="T697" s="95"/>
      <c r="U697" s="33"/>
      <c r="V697" s="33"/>
      <c r="W697" s="95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</row>
    <row r="698" spans="9:37">
      <c r="I698" s="33"/>
      <c r="J698" s="84"/>
      <c r="K698" s="33"/>
      <c r="L698" s="33"/>
      <c r="M698" s="33"/>
      <c r="N698" s="84"/>
      <c r="O698" s="33"/>
      <c r="P698" s="33"/>
      <c r="Q698" s="95"/>
      <c r="R698" s="33"/>
      <c r="S698" s="33"/>
      <c r="T698" s="95"/>
      <c r="U698" s="33"/>
      <c r="V698" s="33"/>
      <c r="W698" s="95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</row>
    <row r="699" spans="9:37">
      <c r="I699" s="33"/>
      <c r="J699" s="84"/>
      <c r="K699" s="33"/>
      <c r="L699" s="33"/>
      <c r="M699" s="33"/>
      <c r="N699" s="84"/>
      <c r="O699" s="33"/>
      <c r="P699" s="33"/>
      <c r="Q699" s="95"/>
      <c r="R699" s="33"/>
      <c r="S699" s="33"/>
      <c r="T699" s="95"/>
      <c r="U699" s="33"/>
      <c r="V699" s="33"/>
      <c r="W699" s="95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</row>
    <row r="700" spans="9:37">
      <c r="I700" s="33"/>
      <c r="J700" s="84"/>
      <c r="K700" s="33"/>
      <c r="L700" s="33"/>
      <c r="M700" s="33"/>
      <c r="N700" s="84"/>
      <c r="O700" s="33"/>
      <c r="P700" s="33"/>
      <c r="Q700" s="95"/>
      <c r="R700" s="33"/>
      <c r="S700" s="33"/>
      <c r="T700" s="95"/>
      <c r="U700" s="33"/>
      <c r="V700" s="33"/>
      <c r="W700" s="95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</row>
    <row r="701" spans="9:37">
      <c r="I701" s="33"/>
      <c r="J701" s="84"/>
      <c r="K701" s="33"/>
      <c r="L701" s="33"/>
      <c r="M701" s="33"/>
      <c r="N701" s="84"/>
      <c r="O701" s="33"/>
      <c r="P701" s="33"/>
      <c r="Q701" s="95"/>
      <c r="R701" s="33"/>
      <c r="S701" s="33"/>
      <c r="T701" s="95"/>
      <c r="U701" s="33"/>
      <c r="V701" s="33"/>
      <c r="W701" s="95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</row>
    <row r="702" spans="9:37">
      <c r="I702" s="33"/>
      <c r="J702" s="84"/>
      <c r="K702" s="33"/>
      <c r="L702" s="33"/>
      <c r="M702" s="33"/>
      <c r="N702" s="84"/>
      <c r="O702" s="33"/>
      <c r="P702" s="33"/>
      <c r="Q702" s="95"/>
      <c r="R702" s="33"/>
      <c r="S702" s="33"/>
      <c r="T702" s="95"/>
      <c r="U702" s="33"/>
      <c r="V702" s="33"/>
      <c r="W702" s="95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</row>
    <row r="703" spans="9:37">
      <c r="I703" s="33"/>
      <c r="J703" s="84"/>
      <c r="K703" s="33"/>
      <c r="L703" s="33"/>
      <c r="M703" s="33"/>
      <c r="N703" s="84"/>
      <c r="O703" s="33"/>
      <c r="P703" s="33"/>
      <c r="Q703" s="95"/>
      <c r="R703" s="33"/>
      <c r="S703" s="33"/>
      <c r="T703" s="95"/>
      <c r="U703" s="33"/>
      <c r="V703" s="33"/>
      <c r="W703" s="95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</row>
    <row r="704" spans="9:37">
      <c r="I704" s="33"/>
      <c r="J704" s="84"/>
      <c r="K704" s="33"/>
      <c r="L704" s="33"/>
      <c r="M704" s="33"/>
      <c r="N704" s="84"/>
      <c r="O704" s="33"/>
      <c r="P704" s="33"/>
      <c r="Q704" s="95"/>
      <c r="R704" s="33"/>
      <c r="S704" s="33"/>
      <c r="T704" s="95"/>
      <c r="U704" s="33"/>
      <c r="V704" s="33"/>
      <c r="W704" s="95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</row>
    <row r="705" spans="9:37">
      <c r="I705" s="33"/>
      <c r="J705" s="84"/>
      <c r="K705" s="33"/>
      <c r="L705" s="33"/>
      <c r="M705" s="33"/>
      <c r="N705" s="84"/>
      <c r="O705" s="33"/>
      <c r="P705" s="33"/>
      <c r="Q705" s="95"/>
      <c r="R705" s="33"/>
      <c r="S705" s="33"/>
      <c r="T705" s="95"/>
      <c r="U705" s="33"/>
      <c r="V705" s="33"/>
      <c r="W705" s="95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</row>
    <row r="706" spans="9:37">
      <c r="I706" s="33"/>
      <c r="J706" s="84"/>
      <c r="K706" s="33"/>
      <c r="L706" s="33"/>
      <c r="M706" s="33"/>
      <c r="N706" s="84"/>
      <c r="O706" s="33"/>
      <c r="P706" s="33"/>
      <c r="Q706" s="95"/>
      <c r="R706" s="33"/>
      <c r="S706" s="33"/>
      <c r="T706" s="95"/>
      <c r="U706" s="33"/>
      <c r="V706" s="33"/>
      <c r="W706" s="95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</row>
    <row r="707" spans="9:37">
      <c r="I707" s="33"/>
      <c r="J707" s="84"/>
      <c r="K707" s="33"/>
      <c r="L707" s="33"/>
      <c r="M707" s="33"/>
      <c r="N707" s="84"/>
      <c r="O707" s="33"/>
      <c r="P707" s="33"/>
      <c r="Q707" s="95"/>
      <c r="R707" s="33"/>
      <c r="S707" s="33"/>
      <c r="T707" s="95"/>
      <c r="U707" s="33"/>
      <c r="V707" s="33"/>
      <c r="W707" s="95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</row>
    <row r="708" spans="9:37">
      <c r="I708" s="33"/>
      <c r="J708" s="84"/>
      <c r="K708" s="33"/>
      <c r="L708" s="33"/>
      <c r="M708" s="33"/>
      <c r="N708" s="84"/>
      <c r="O708" s="33"/>
      <c r="P708" s="33"/>
      <c r="Q708" s="95"/>
      <c r="R708" s="33"/>
      <c r="S708" s="33"/>
      <c r="T708" s="95"/>
      <c r="U708" s="33"/>
      <c r="V708" s="33"/>
      <c r="W708" s="95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</row>
    <row r="709" spans="9:37">
      <c r="I709" s="33"/>
      <c r="J709" s="84"/>
      <c r="K709" s="33"/>
      <c r="L709" s="33"/>
      <c r="M709" s="33"/>
      <c r="N709" s="84"/>
      <c r="O709" s="33"/>
      <c r="P709" s="33"/>
      <c r="Q709" s="95"/>
      <c r="R709" s="33"/>
      <c r="S709" s="33"/>
      <c r="T709" s="95"/>
      <c r="U709" s="33"/>
      <c r="V709" s="33"/>
      <c r="W709" s="95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9:37">
      <c r="I710" s="33"/>
      <c r="J710" s="84"/>
      <c r="K710" s="33"/>
      <c r="L710" s="33"/>
      <c r="M710" s="33"/>
      <c r="N710" s="84"/>
      <c r="O710" s="33"/>
      <c r="P710" s="33"/>
      <c r="Q710" s="95"/>
      <c r="R710" s="33"/>
      <c r="S710" s="33"/>
      <c r="T710" s="95"/>
      <c r="U710" s="33"/>
      <c r="V710" s="33"/>
      <c r="W710" s="95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</row>
    <row r="711" spans="9:37">
      <c r="I711" s="33"/>
      <c r="J711" s="84"/>
      <c r="K711" s="33"/>
      <c r="L711" s="33"/>
      <c r="M711" s="33"/>
      <c r="N711" s="84"/>
      <c r="O711" s="33"/>
      <c r="P711" s="33"/>
      <c r="Q711" s="95"/>
      <c r="R711" s="33"/>
      <c r="S711" s="33"/>
      <c r="T711" s="95"/>
      <c r="U711" s="33"/>
      <c r="V711" s="33"/>
      <c r="W711" s="95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</row>
    <row r="712" spans="9:37">
      <c r="I712" s="33"/>
      <c r="J712" s="84"/>
      <c r="K712" s="33"/>
      <c r="L712" s="33"/>
      <c r="M712" s="33"/>
      <c r="N712" s="84"/>
      <c r="O712" s="33"/>
      <c r="P712" s="33"/>
      <c r="Q712" s="95"/>
      <c r="R712" s="33"/>
      <c r="S712" s="33"/>
      <c r="T712" s="95"/>
      <c r="U712" s="33"/>
      <c r="V712" s="33"/>
      <c r="W712" s="95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</row>
    <row r="713" spans="9:37">
      <c r="I713" s="33"/>
      <c r="J713" s="84"/>
      <c r="K713" s="33"/>
      <c r="L713" s="33"/>
      <c r="M713" s="33"/>
      <c r="N713" s="84"/>
      <c r="O713" s="33"/>
      <c r="P713" s="33"/>
      <c r="Q713" s="95"/>
      <c r="R713" s="33"/>
      <c r="S713" s="33"/>
      <c r="T713" s="95"/>
      <c r="U713" s="33"/>
      <c r="V713" s="33"/>
      <c r="W713" s="95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</row>
    <row r="714" spans="9:37">
      <c r="I714" s="33"/>
      <c r="J714" s="84"/>
      <c r="K714" s="33"/>
      <c r="L714" s="33"/>
      <c r="M714" s="33"/>
      <c r="N714" s="84"/>
      <c r="O714" s="33"/>
      <c r="P714" s="33"/>
      <c r="Q714" s="95"/>
      <c r="R714" s="33"/>
      <c r="S714" s="33"/>
      <c r="T714" s="95"/>
      <c r="U714" s="33"/>
      <c r="V714" s="33"/>
      <c r="W714" s="95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</row>
    <row r="715" spans="9:37">
      <c r="I715" s="33"/>
      <c r="J715" s="84"/>
      <c r="K715" s="33"/>
      <c r="L715" s="33"/>
      <c r="M715" s="33"/>
      <c r="N715" s="84"/>
      <c r="O715" s="33"/>
      <c r="P715" s="33"/>
      <c r="Q715" s="95"/>
      <c r="R715" s="33"/>
      <c r="S715" s="33"/>
      <c r="T715" s="95"/>
      <c r="U715" s="33"/>
      <c r="V715" s="33"/>
      <c r="W715" s="95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</row>
    <row r="716" spans="9:37">
      <c r="I716" s="33"/>
      <c r="J716" s="84"/>
      <c r="K716" s="33"/>
      <c r="L716" s="33"/>
      <c r="M716" s="33"/>
      <c r="N716" s="84"/>
      <c r="O716" s="33"/>
      <c r="P716" s="33"/>
      <c r="Q716" s="95"/>
      <c r="R716" s="33"/>
      <c r="S716" s="33"/>
      <c r="T716" s="95"/>
      <c r="U716" s="33"/>
      <c r="V716" s="33"/>
      <c r="W716" s="95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</row>
    <row r="717" spans="9:37">
      <c r="I717" s="33"/>
      <c r="J717" s="84"/>
      <c r="K717" s="33"/>
      <c r="L717" s="33"/>
      <c r="M717" s="33"/>
      <c r="N717" s="84"/>
      <c r="O717" s="33"/>
      <c r="P717" s="33"/>
      <c r="Q717" s="95"/>
      <c r="R717" s="33"/>
      <c r="S717" s="33"/>
      <c r="T717" s="95"/>
      <c r="U717" s="33"/>
      <c r="V717" s="33"/>
      <c r="W717" s="95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</row>
    <row r="718" spans="9:37">
      <c r="I718" s="33"/>
      <c r="J718" s="84"/>
      <c r="K718" s="33"/>
      <c r="L718" s="33"/>
      <c r="M718" s="33"/>
      <c r="N718" s="84"/>
      <c r="O718" s="33"/>
      <c r="P718" s="33"/>
      <c r="Q718" s="95"/>
      <c r="R718" s="33"/>
      <c r="S718" s="33"/>
      <c r="T718" s="95"/>
      <c r="U718" s="33"/>
      <c r="V718" s="33"/>
      <c r="W718" s="95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</row>
    <row r="719" spans="9:37">
      <c r="I719" s="33"/>
      <c r="J719" s="84"/>
      <c r="K719" s="33"/>
      <c r="L719" s="33"/>
      <c r="M719" s="33"/>
      <c r="N719" s="84"/>
      <c r="O719" s="33"/>
      <c r="P719" s="33"/>
      <c r="Q719" s="95"/>
      <c r="R719" s="33"/>
      <c r="S719" s="33"/>
      <c r="T719" s="95"/>
      <c r="U719" s="33"/>
      <c r="V719" s="33"/>
      <c r="W719" s="95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</row>
    <row r="720" spans="9:37">
      <c r="I720" s="33"/>
      <c r="J720" s="84"/>
      <c r="K720" s="33"/>
      <c r="L720" s="33"/>
      <c r="M720" s="33"/>
      <c r="N720" s="84"/>
      <c r="O720" s="33"/>
      <c r="P720" s="33"/>
      <c r="Q720" s="95"/>
      <c r="R720" s="33"/>
      <c r="S720" s="33"/>
      <c r="T720" s="95"/>
      <c r="U720" s="33"/>
      <c r="V720" s="33"/>
      <c r="W720" s="95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</row>
    <row r="721" spans="9:37">
      <c r="I721" s="33"/>
      <c r="J721" s="84"/>
      <c r="K721" s="33"/>
      <c r="L721" s="33"/>
      <c r="M721" s="33"/>
      <c r="N721" s="84"/>
      <c r="O721" s="33"/>
      <c r="P721" s="33"/>
      <c r="Q721" s="95"/>
      <c r="R721" s="33"/>
      <c r="S721" s="33"/>
      <c r="T721" s="95"/>
      <c r="U721" s="33"/>
      <c r="V721" s="33"/>
      <c r="W721" s="95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</row>
    <row r="722" spans="9:37">
      <c r="I722" s="33"/>
      <c r="J722" s="84"/>
      <c r="K722" s="33"/>
      <c r="L722" s="33"/>
      <c r="M722" s="33"/>
      <c r="N722" s="84"/>
      <c r="O722" s="33"/>
      <c r="P722" s="33"/>
      <c r="Q722" s="95"/>
      <c r="R722" s="33"/>
      <c r="S722" s="33"/>
      <c r="T722" s="95"/>
      <c r="U722" s="33"/>
      <c r="V722" s="33"/>
      <c r="W722" s="95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</row>
    <row r="723" spans="9:37">
      <c r="I723" s="33"/>
      <c r="J723" s="84"/>
      <c r="K723" s="33"/>
      <c r="L723" s="33"/>
      <c r="M723" s="33"/>
      <c r="N723" s="84"/>
      <c r="O723" s="33"/>
      <c r="P723" s="33"/>
      <c r="Q723" s="95"/>
      <c r="R723" s="33"/>
      <c r="S723" s="33"/>
      <c r="T723" s="95"/>
      <c r="U723" s="33"/>
      <c r="V723" s="33"/>
      <c r="W723" s="95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</row>
    <row r="724" spans="9:37">
      <c r="I724" s="33"/>
      <c r="J724" s="84"/>
      <c r="K724" s="33"/>
      <c r="L724" s="33"/>
      <c r="M724" s="33"/>
      <c r="N724" s="84"/>
      <c r="O724" s="33"/>
      <c r="P724" s="33"/>
      <c r="Q724" s="95"/>
      <c r="R724" s="33"/>
      <c r="S724" s="33"/>
      <c r="T724" s="95"/>
      <c r="U724" s="33"/>
      <c r="V724" s="33"/>
      <c r="W724" s="95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</row>
    <row r="725" spans="9:37">
      <c r="I725" s="33"/>
      <c r="J725" s="84"/>
      <c r="K725" s="33"/>
      <c r="L725" s="33"/>
      <c r="M725" s="33"/>
      <c r="N725" s="84"/>
      <c r="O725" s="33"/>
      <c r="P725" s="33"/>
      <c r="Q725" s="95"/>
      <c r="R725" s="33"/>
      <c r="S725" s="33"/>
      <c r="T725" s="95"/>
      <c r="U725" s="33"/>
      <c r="V725" s="33"/>
      <c r="W725" s="95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</row>
    <row r="726" spans="9:37">
      <c r="I726" s="33"/>
      <c r="J726" s="84"/>
      <c r="K726" s="33"/>
      <c r="L726" s="33"/>
      <c r="M726" s="33"/>
      <c r="N726" s="84"/>
      <c r="O726" s="33"/>
      <c r="P726" s="33"/>
      <c r="Q726" s="95"/>
      <c r="R726" s="33"/>
      <c r="S726" s="33"/>
      <c r="T726" s="95"/>
      <c r="U726" s="33"/>
      <c r="V726" s="33"/>
      <c r="W726" s="95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</row>
    <row r="727" spans="9:37">
      <c r="I727" s="33"/>
      <c r="J727" s="84"/>
      <c r="K727" s="33"/>
      <c r="L727" s="33"/>
      <c r="M727" s="33"/>
      <c r="N727" s="84"/>
      <c r="O727" s="33"/>
      <c r="P727" s="33"/>
      <c r="Q727" s="95"/>
      <c r="R727" s="33"/>
      <c r="S727" s="33"/>
      <c r="T727" s="95"/>
      <c r="U727" s="33"/>
      <c r="V727" s="33"/>
      <c r="W727" s="95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</row>
    <row r="728" spans="9:37">
      <c r="I728" s="33"/>
      <c r="J728" s="84"/>
      <c r="K728" s="33"/>
      <c r="L728" s="33"/>
      <c r="M728" s="33"/>
      <c r="N728" s="84"/>
      <c r="O728" s="33"/>
      <c r="P728" s="33"/>
      <c r="Q728" s="95"/>
      <c r="R728" s="33"/>
      <c r="S728" s="33"/>
      <c r="T728" s="95"/>
      <c r="U728" s="33"/>
      <c r="V728" s="33"/>
      <c r="W728" s="95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</row>
    <row r="729" spans="9:37">
      <c r="I729" s="33"/>
      <c r="J729" s="84"/>
      <c r="K729" s="33"/>
      <c r="L729" s="33"/>
      <c r="M729" s="33"/>
      <c r="N729" s="84"/>
      <c r="O729" s="33"/>
      <c r="P729" s="33"/>
      <c r="Q729" s="95"/>
      <c r="R729" s="33"/>
      <c r="S729" s="33"/>
      <c r="T729" s="95"/>
      <c r="U729" s="33"/>
      <c r="V729" s="33"/>
      <c r="W729" s="95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</row>
    <row r="730" spans="9:37">
      <c r="I730" s="33"/>
      <c r="J730" s="84"/>
      <c r="K730" s="33"/>
      <c r="L730" s="33"/>
      <c r="M730" s="33"/>
      <c r="N730" s="84"/>
      <c r="O730" s="33"/>
      <c r="P730" s="33"/>
      <c r="Q730" s="95"/>
      <c r="R730" s="33"/>
      <c r="S730" s="33"/>
      <c r="T730" s="95"/>
      <c r="U730" s="33"/>
      <c r="V730" s="33"/>
      <c r="W730" s="95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</row>
    <row r="731" spans="9:37">
      <c r="I731" s="33"/>
      <c r="J731" s="84"/>
      <c r="K731" s="33"/>
      <c r="L731" s="33"/>
      <c r="M731" s="33"/>
      <c r="N731" s="84"/>
      <c r="O731" s="33"/>
      <c r="P731" s="33"/>
      <c r="Q731" s="95"/>
      <c r="R731" s="33"/>
      <c r="S731" s="33"/>
      <c r="T731" s="95"/>
      <c r="U731" s="33"/>
      <c r="V731" s="33"/>
      <c r="W731" s="95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</row>
    <row r="732" spans="9:37">
      <c r="I732" s="33"/>
      <c r="J732" s="84"/>
      <c r="K732" s="33"/>
      <c r="L732" s="33"/>
      <c r="M732" s="33"/>
      <c r="N732" s="84"/>
      <c r="O732" s="33"/>
      <c r="P732" s="33"/>
      <c r="Q732" s="95"/>
      <c r="R732" s="33"/>
      <c r="S732" s="33"/>
      <c r="T732" s="95"/>
      <c r="U732" s="33"/>
      <c r="V732" s="33"/>
      <c r="W732" s="95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</row>
    <row r="733" spans="9:37">
      <c r="I733" s="33"/>
      <c r="J733" s="84"/>
      <c r="K733" s="33"/>
      <c r="L733" s="33"/>
      <c r="M733" s="33"/>
      <c r="N733" s="84"/>
      <c r="O733" s="33"/>
      <c r="P733" s="33"/>
      <c r="Q733" s="95"/>
      <c r="R733" s="33"/>
      <c r="S733" s="33"/>
      <c r="T733" s="95"/>
      <c r="U733" s="33"/>
      <c r="V733" s="33"/>
      <c r="W733" s="95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</row>
    <row r="734" spans="9:37">
      <c r="I734" s="33"/>
      <c r="J734" s="84"/>
      <c r="K734" s="33"/>
      <c r="L734" s="33"/>
      <c r="M734" s="33"/>
      <c r="N734" s="84"/>
      <c r="O734" s="33"/>
      <c r="P734" s="33"/>
      <c r="Q734" s="95"/>
      <c r="R734" s="33"/>
      <c r="S734" s="33"/>
      <c r="T734" s="95"/>
      <c r="U734" s="33"/>
      <c r="V734" s="33"/>
      <c r="W734" s="95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</row>
    <row r="735" spans="9:37">
      <c r="I735" s="33"/>
      <c r="J735" s="84"/>
      <c r="K735" s="33"/>
      <c r="L735" s="33"/>
      <c r="M735" s="33"/>
      <c r="N735" s="84"/>
      <c r="O735" s="33"/>
      <c r="P735" s="33"/>
      <c r="Q735" s="95"/>
      <c r="R735" s="33"/>
      <c r="S735" s="33"/>
      <c r="T735" s="95"/>
      <c r="U735" s="33"/>
      <c r="V735" s="33"/>
      <c r="W735" s="95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</row>
    <row r="736" spans="9:37">
      <c r="I736" s="33"/>
      <c r="J736" s="84"/>
      <c r="K736" s="33"/>
      <c r="L736" s="33"/>
      <c r="M736" s="33"/>
      <c r="N736" s="84"/>
      <c r="O736" s="33"/>
      <c r="P736" s="33"/>
      <c r="Q736" s="95"/>
      <c r="R736" s="33"/>
      <c r="S736" s="33"/>
      <c r="T736" s="95"/>
      <c r="U736" s="33"/>
      <c r="V736" s="33"/>
      <c r="W736" s="95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</row>
    <row r="737" spans="9:37">
      <c r="I737" s="33"/>
      <c r="J737" s="84"/>
      <c r="K737" s="33"/>
      <c r="L737" s="33"/>
      <c r="M737" s="33"/>
      <c r="N737" s="84"/>
      <c r="O737" s="33"/>
      <c r="P737" s="33"/>
      <c r="Q737" s="95"/>
      <c r="R737" s="33"/>
      <c r="S737" s="33"/>
      <c r="T737" s="95"/>
      <c r="U737" s="33"/>
      <c r="V737" s="33"/>
      <c r="W737" s="95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</row>
    <row r="738" spans="9:37">
      <c r="I738" s="33"/>
      <c r="J738" s="84"/>
      <c r="K738" s="33"/>
      <c r="L738" s="33"/>
      <c r="M738" s="33"/>
      <c r="N738" s="84"/>
      <c r="O738" s="33"/>
      <c r="P738" s="33"/>
      <c r="Q738" s="95"/>
      <c r="R738" s="33"/>
      <c r="S738" s="33"/>
      <c r="T738" s="95"/>
      <c r="U738" s="33"/>
      <c r="V738" s="33"/>
      <c r="W738" s="95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</row>
    <row r="739" spans="9:37">
      <c r="I739" s="33"/>
      <c r="J739" s="84"/>
      <c r="K739" s="33"/>
      <c r="L739" s="33"/>
      <c r="M739" s="33"/>
      <c r="N739" s="84"/>
      <c r="O739" s="33"/>
      <c r="P739" s="33"/>
      <c r="Q739" s="95"/>
      <c r="R739" s="33"/>
      <c r="S739" s="33"/>
      <c r="T739" s="95"/>
      <c r="U739" s="33"/>
      <c r="V739" s="33"/>
      <c r="W739" s="95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</row>
    <row r="740" spans="9:37">
      <c r="I740" s="33"/>
      <c r="J740" s="84"/>
      <c r="K740" s="33"/>
      <c r="L740" s="33"/>
      <c r="M740" s="33"/>
      <c r="N740" s="84"/>
      <c r="O740" s="33"/>
      <c r="P740" s="33"/>
      <c r="Q740" s="95"/>
      <c r="R740" s="33"/>
      <c r="S740" s="33"/>
      <c r="T740" s="95"/>
      <c r="U740" s="33"/>
      <c r="V740" s="33"/>
      <c r="W740" s="95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</row>
    <row r="741" spans="9:37">
      <c r="I741" s="33"/>
      <c r="J741" s="84"/>
      <c r="K741" s="33"/>
      <c r="L741" s="33"/>
      <c r="M741" s="33"/>
      <c r="N741" s="84"/>
      <c r="O741" s="33"/>
      <c r="P741" s="33"/>
      <c r="Q741" s="95"/>
      <c r="R741" s="33"/>
      <c r="S741" s="33"/>
      <c r="T741" s="95"/>
      <c r="U741" s="33"/>
      <c r="V741" s="33"/>
      <c r="W741" s="95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</row>
    <row r="742" spans="9:37">
      <c r="I742" s="33"/>
      <c r="J742" s="84"/>
      <c r="K742" s="33"/>
      <c r="L742" s="33"/>
      <c r="M742" s="33"/>
      <c r="N742" s="84"/>
      <c r="O742" s="33"/>
      <c r="P742" s="33"/>
      <c r="Q742" s="95"/>
      <c r="R742" s="33"/>
      <c r="S742" s="33"/>
      <c r="T742" s="95"/>
      <c r="U742" s="33"/>
      <c r="V742" s="33"/>
      <c r="W742" s="95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</row>
    <row r="743" spans="9:37">
      <c r="I743" s="33"/>
      <c r="J743" s="84"/>
      <c r="K743" s="33"/>
      <c r="L743" s="33"/>
      <c r="M743" s="33"/>
      <c r="N743" s="84"/>
      <c r="O743" s="33"/>
      <c r="P743" s="33"/>
      <c r="Q743" s="95"/>
      <c r="R743" s="33"/>
      <c r="S743" s="33"/>
      <c r="T743" s="95"/>
      <c r="U743" s="33"/>
      <c r="V743" s="33"/>
      <c r="W743" s="95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</row>
    <row r="744" spans="9:37">
      <c r="I744" s="33"/>
      <c r="J744" s="84"/>
      <c r="K744" s="33"/>
      <c r="L744" s="33"/>
      <c r="M744" s="33"/>
      <c r="N744" s="84"/>
      <c r="O744" s="33"/>
      <c r="P744" s="33"/>
      <c r="Q744" s="95"/>
      <c r="R744" s="33"/>
      <c r="S744" s="33"/>
      <c r="T744" s="95"/>
      <c r="U744" s="33"/>
      <c r="V744" s="33"/>
      <c r="W744" s="95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</row>
    <row r="745" spans="9:37">
      <c r="I745" s="33"/>
      <c r="J745" s="84"/>
      <c r="K745" s="33"/>
      <c r="L745" s="33"/>
      <c r="M745" s="33"/>
      <c r="N745" s="84"/>
      <c r="O745" s="33"/>
      <c r="P745" s="33"/>
      <c r="Q745" s="95"/>
      <c r="R745" s="33"/>
      <c r="S745" s="33"/>
      <c r="T745" s="95"/>
      <c r="U745" s="33"/>
      <c r="V745" s="33"/>
      <c r="W745" s="95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</row>
    <row r="746" spans="9:37">
      <c r="I746" s="33"/>
      <c r="J746" s="84"/>
      <c r="K746" s="33"/>
      <c r="L746" s="33"/>
      <c r="M746" s="33"/>
      <c r="N746" s="84"/>
      <c r="O746" s="33"/>
      <c r="P746" s="33"/>
      <c r="Q746" s="95"/>
      <c r="R746" s="33"/>
      <c r="S746" s="33"/>
      <c r="T746" s="95"/>
      <c r="U746" s="33"/>
      <c r="V746" s="33"/>
      <c r="W746" s="95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</row>
    <row r="747" spans="9:37">
      <c r="I747" s="33"/>
      <c r="J747" s="84"/>
      <c r="K747" s="33"/>
      <c r="L747" s="33"/>
      <c r="M747" s="33"/>
      <c r="N747" s="84"/>
      <c r="O747" s="33"/>
      <c r="P747" s="33"/>
      <c r="Q747" s="95"/>
      <c r="R747" s="33"/>
      <c r="S747" s="33"/>
      <c r="T747" s="95"/>
      <c r="U747" s="33"/>
      <c r="V747" s="33"/>
      <c r="W747" s="95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</row>
    <row r="748" spans="9:37">
      <c r="I748" s="33"/>
      <c r="J748" s="84"/>
      <c r="K748" s="33"/>
      <c r="L748" s="33"/>
      <c r="M748" s="33"/>
      <c r="N748" s="84"/>
      <c r="O748" s="33"/>
      <c r="P748" s="33"/>
      <c r="Q748" s="95"/>
      <c r="R748" s="33"/>
      <c r="S748" s="33"/>
      <c r="T748" s="95"/>
      <c r="U748" s="33"/>
      <c r="V748" s="33"/>
      <c r="W748" s="95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</row>
    <row r="749" spans="9:37">
      <c r="I749" s="33"/>
      <c r="J749" s="84"/>
      <c r="K749" s="33"/>
      <c r="L749" s="33"/>
      <c r="M749" s="33"/>
      <c r="N749" s="84"/>
      <c r="O749" s="33"/>
      <c r="P749" s="33"/>
      <c r="Q749" s="95"/>
      <c r="R749" s="33"/>
      <c r="S749" s="33"/>
      <c r="T749" s="95"/>
      <c r="U749" s="33"/>
      <c r="V749" s="33"/>
      <c r="W749" s="95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</row>
    <row r="750" spans="9:37">
      <c r="I750" s="33"/>
      <c r="J750" s="84"/>
      <c r="K750" s="33"/>
      <c r="L750" s="33"/>
      <c r="M750" s="33"/>
      <c r="N750" s="84"/>
      <c r="O750" s="33"/>
      <c r="P750" s="33"/>
      <c r="Q750" s="95"/>
      <c r="R750" s="33"/>
      <c r="S750" s="33"/>
      <c r="T750" s="95"/>
      <c r="U750" s="33"/>
      <c r="V750" s="33"/>
      <c r="W750" s="95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</row>
    <row r="751" spans="9:37">
      <c r="I751" s="33"/>
      <c r="J751" s="84"/>
      <c r="K751" s="33"/>
      <c r="L751" s="33"/>
      <c r="M751" s="33"/>
      <c r="N751" s="84"/>
      <c r="O751" s="33"/>
      <c r="P751" s="33"/>
      <c r="Q751" s="95"/>
      <c r="R751" s="33"/>
      <c r="S751" s="33"/>
      <c r="T751" s="95"/>
      <c r="U751" s="33"/>
      <c r="V751" s="33"/>
      <c r="W751" s="95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</row>
    <row r="752" spans="9:37">
      <c r="I752" s="33"/>
      <c r="J752" s="84"/>
      <c r="K752" s="33"/>
      <c r="L752" s="33"/>
      <c r="M752" s="33"/>
      <c r="N752" s="84"/>
      <c r="O752" s="33"/>
      <c r="P752" s="33"/>
      <c r="Q752" s="95"/>
      <c r="R752" s="33"/>
      <c r="S752" s="33"/>
      <c r="T752" s="95"/>
      <c r="U752" s="33"/>
      <c r="V752" s="33"/>
      <c r="W752" s="95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</row>
    <row r="753" spans="9:37">
      <c r="I753" s="33"/>
      <c r="J753" s="84"/>
      <c r="K753" s="33"/>
      <c r="L753" s="33"/>
      <c r="M753" s="33"/>
      <c r="N753" s="84"/>
      <c r="O753" s="33"/>
      <c r="P753" s="33"/>
      <c r="Q753" s="95"/>
      <c r="R753" s="33"/>
      <c r="S753" s="33"/>
      <c r="T753" s="95"/>
      <c r="U753" s="33"/>
      <c r="V753" s="33"/>
      <c r="W753" s="95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</row>
    <row r="754" spans="9:37">
      <c r="I754" s="33"/>
      <c r="J754" s="84"/>
      <c r="K754" s="33"/>
      <c r="L754" s="33"/>
      <c r="M754" s="33"/>
      <c r="N754" s="84"/>
      <c r="O754" s="33"/>
      <c r="P754" s="33"/>
      <c r="Q754" s="95"/>
      <c r="R754" s="33"/>
      <c r="S754" s="33"/>
      <c r="T754" s="95"/>
      <c r="U754" s="33"/>
      <c r="V754" s="33"/>
      <c r="W754" s="95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</row>
    <row r="755" spans="9:37">
      <c r="I755" s="33"/>
      <c r="J755" s="84"/>
      <c r="K755" s="33"/>
      <c r="L755" s="33"/>
      <c r="M755" s="33"/>
      <c r="N755" s="84"/>
      <c r="O755" s="33"/>
      <c r="P755" s="33"/>
      <c r="Q755" s="95"/>
      <c r="R755" s="33"/>
      <c r="S755" s="33"/>
      <c r="T755" s="95"/>
      <c r="U755" s="33"/>
      <c r="V755" s="33"/>
      <c r="W755" s="95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</row>
    <row r="756" spans="9:37">
      <c r="I756" s="33"/>
      <c r="J756" s="84"/>
      <c r="K756" s="33"/>
      <c r="L756" s="33"/>
      <c r="M756" s="33"/>
      <c r="N756" s="84"/>
      <c r="O756" s="33"/>
      <c r="P756" s="33"/>
      <c r="Q756" s="95"/>
      <c r="R756" s="33"/>
      <c r="S756" s="33"/>
      <c r="T756" s="95"/>
      <c r="U756" s="33"/>
      <c r="V756" s="33"/>
      <c r="W756" s="95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</row>
    <row r="757" spans="9:37">
      <c r="I757" s="33"/>
      <c r="J757" s="84"/>
      <c r="K757" s="33"/>
      <c r="L757" s="33"/>
      <c r="M757" s="33"/>
      <c r="N757" s="84"/>
      <c r="O757" s="33"/>
      <c r="P757" s="33"/>
      <c r="Q757" s="95"/>
      <c r="R757" s="33"/>
      <c r="S757" s="33"/>
      <c r="T757" s="95"/>
      <c r="U757" s="33"/>
      <c r="V757" s="33"/>
      <c r="W757" s="95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</row>
    <row r="758" spans="9:37">
      <c r="I758" s="33"/>
      <c r="J758" s="84"/>
      <c r="K758" s="33"/>
      <c r="L758" s="33"/>
      <c r="M758" s="33"/>
      <c r="N758" s="84"/>
      <c r="O758" s="33"/>
      <c r="P758" s="33"/>
      <c r="Q758" s="95"/>
      <c r="R758" s="33"/>
      <c r="S758" s="33"/>
      <c r="T758" s="95"/>
      <c r="U758" s="33"/>
      <c r="V758" s="33"/>
      <c r="W758" s="95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</row>
    <row r="759" spans="9:37">
      <c r="I759" s="33"/>
      <c r="J759" s="84"/>
      <c r="K759" s="33"/>
      <c r="L759" s="33"/>
      <c r="M759" s="33"/>
      <c r="N759" s="84"/>
      <c r="O759" s="33"/>
      <c r="P759" s="33"/>
      <c r="Q759" s="95"/>
      <c r="R759" s="33"/>
      <c r="S759" s="33"/>
      <c r="T759" s="95"/>
      <c r="U759" s="33"/>
      <c r="V759" s="33"/>
      <c r="W759" s="95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</row>
    <row r="760" spans="9:37">
      <c r="I760" s="33"/>
      <c r="J760" s="84"/>
      <c r="K760" s="33"/>
      <c r="L760" s="33"/>
      <c r="M760" s="33"/>
      <c r="N760" s="84"/>
      <c r="O760" s="33"/>
      <c r="P760" s="33"/>
      <c r="Q760" s="95"/>
      <c r="R760" s="33"/>
      <c r="S760" s="33"/>
      <c r="T760" s="95"/>
      <c r="U760" s="33"/>
      <c r="V760" s="33"/>
      <c r="W760" s="95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</row>
    <row r="761" spans="9:37">
      <c r="I761" s="33"/>
      <c r="J761" s="84"/>
      <c r="K761" s="33"/>
      <c r="L761" s="33"/>
      <c r="M761" s="33"/>
      <c r="N761" s="84"/>
      <c r="O761" s="33"/>
      <c r="P761" s="33"/>
      <c r="Q761" s="95"/>
      <c r="R761" s="33"/>
      <c r="S761" s="33"/>
      <c r="T761" s="95"/>
      <c r="U761" s="33"/>
      <c r="V761" s="33"/>
      <c r="W761" s="95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</row>
    <row r="762" spans="9:37">
      <c r="I762" s="33"/>
      <c r="J762" s="84"/>
      <c r="K762" s="33"/>
      <c r="L762" s="33"/>
      <c r="M762" s="33"/>
      <c r="N762" s="84"/>
      <c r="O762" s="33"/>
      <c r="P762" s="33"/>
      <c r="Q762" s="95"/>
      <c r="R762" s="33"/>
      <c r="S762" s="33"/>
      <c r="T762" s="95"/>
      <c r="U762" s="33"/>
      <c r="V762" s="33"/>
      <c r="W762" s="95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</row>
    <row r="763" spans="9:37">
      <c r="I763" s="33"/>
      <c r="J763" s="84"/>
      <c r="K763" s="33"/>
      <c r="L763" s="33"/>
      <c r="M763" s="33"/>
      <c r="N763" s="84"/>
      <c r="O763" s="33"/>
      <c r="P763" s="33"/>
      <c r="Q763" s="95"/>
      <c r="R763" s="33"/>
      <c r="S763" s="33"/>
      <c r="T763" s="95"/>
      <c r="U763" s="33"/>
      <c r="V763" s="33"/>
      <c r="W763" s="95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</row>
    <row r="764" spans="9:37">
      <c r="I764" s="33"/>
      <c r="J764" s="84"/>
      <c r="K764" s="33"/>
      <c r="L764" s="33"/>
      <c r="M764" s="33"/>
      <c r="N764" s="84"/>
      <c r="O764" s="33"/>
      <c r="P764" s="33"/>
      <c r="Q764" s="95"/>
      <c r="R764" s="33"/>
      <c r="S764" s="33"/>
      <c r="T764" s="95"/>
      <c r="U764" s="33"/>
      <c r="V764" s="33"/>
      <c r="W764" s="95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</row>
    <row r="765" spans="9:37">
      <c r="I765" s="33"/>
      <c r="J765" s="84"/>
      <c r="K765" s="33"/>
      <c r="L765" s="33"/>
      <c r="M765" s="33"/>
      <c r="N765" s="84"/>
      <c r="O765" s="33"/>
      <c r="P765" s="33"/>
      <c r="Q765" s="95"/>
      <c r="R765" s="33"/>
      <c r="S765" s="33"/>
      <c r="T765" s="95"/>
      <c r="U765" s="33"/>
      <c r="V765" s="33"/>
      <c r="W765" s="95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</row>
    <row r="766" spans="9:37">
      <c r="I766" s="33"/>
      <c r="J766" s="84"/>
      <c r="K766" s="33"/>
      <c r="L766" s="33"/>
      <c r="M766" s="33"/>
      <c r="N766" s="84"/>
      <c r="O766" s="33"/>
      <c r="P766" s="33"/>
      <c r="Q766" s="95"/>
      <c r="R766" s="33"/>
      <c r="S766" s="33"/>
      <c r="T766" s="95"/>
      <c r="U766" s="33"/>
      <c r="V766" s="33"/>
      <c r="W766" s="95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</row>
    <row r="767" spans="9:37">
      <c r="I767" s="33"/>
      <c r="J767" s="84"/>
      <c r="K767" s="33"/>
      <c r="L767" s="33"/>
      <c r="M767" s="33"/>
      <c r="N767" s="84"/>
      <c r="O767" s="33"/>
      <c r="P767" s="33"/>
      <c r="Q767" s="95"/>
      <c r="R767" s="33"/>
      <c r="S767" s="33"/>
      <c r="T767" s="95"/>
      <c r="U767" s="33"/>
      <c r="V767" s="33"/>
      <c r="W767" s="95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</row>
    <row r="768" spans="9:37">
      <c r="I768" s="33"/>
      <c r="J768" s="84"/>
      <c r="K768" s="33"/>
      <c r="L768" s="33"/>
      <c r="M768" s="33"/>
      <c r="N768" s="84"/>
      <c r="O768" s="33"/>
      <c r="P768" s="33"/>
      <c r="Q768" s="95"/>
      <c r="R768" s="33"/>
      <c r="S768" s="33"/>
      <c r="T768" s="95"/>
      <c r="U768" s="33"/>
      <c r="V768" s="33"/>
      <c r="W768" s="95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</row>
    <row r="769" spans="9:37">
      <c r="I769" s="33"/>
      <c r="J769" s="84"/>
      <c r="K769" s="33"/>
      <c r="L769" s="33"/>
      <c r="M769" s="33"/>
      <c r="N769" s="84"/>
      <c r="O769" s="33"/>
      <c r="P769" s="33"/>
      <c r="Q769" s="95"/>
      <c r="R769" s="33"/>
      <c r="S769" s="33"/>
      <c r="T769" s="95"/>
      <c r="U769" s="33"/>
      <c r="V769" s="33"/>
      <c r="W769" s="95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</row>
    <row r="770" spans="9:37">
      <c r="I770" s="33"/>
      <c r="J770" s="84"/>
      <c r="K770" s="33"/>
      <c r="L770" s="33"/>
      <c r="M770" s="33"/>
      <c r="N770" s="84"/>
      <c r="O770" s="33"/>
      <c r="P770" s="33"/>
      <c r="Q770" s="95"/>
      <c r="R770" s="33"/>
      <c r="S770" s="33"/>
      <c r="T770" s="95"/>
      <c r="U770" s="33"/>
      <c r="V770" s="33"/>
      <c r="W770" s="95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</row>
    <row r="771" spans="9:37">
      <c r="I771" s="33"/>
      <c r="J771" s="84"/>
      <c r="K771" s="33"/>
      <c r="L771" s="33"/>
      <c r="M771" s="33"/>
      <c r="N771" s="84"/>
      <c r="O771" s="33"/>
      <c r="P771" s="33"/>
      <c r="Q771" s="95"/>
      <c r="R771" s="33"/>
      <c r="S771" s="33"/>
      <c r="T771" s="95"/>
      <c r="U771" s="33"/>
      <c r="V771" s="33"/>
      <c r="W771" s="95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</row>
    <row r="772" spans="9:37">
      <c r="I772" s="33"/>
      <c r="J772" s="84"/>
      <c r="K772" s="33"/>
      <c r="L772" s="33"/>
      <c r="M772" s="33"/>
      <c r="N772" s="84"/>
      <c r="O772" s="33"/>
      <c r="P772" s="33"/>
      <c r="Q772" s="95"/>
      <c r="R772" s="33"/>
      <c r="S772" s="33"/>
      <c r="T772" s="95"/>
      <c r="U772" s="33"/>
      <c r="V772" s="33"/>
      <c r="W772" s="95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</row>
    <row r="773" spans="9:37">
      <c r="I773" s="33"/>
      <c r="J773" s="84"/>
      <c r="K773" s="33"/>
      <c r="L773" s="33"/>
      <c r="M773" s="33"/>
      <c r="N773" s="84"/>
      <c r="O773" s="33"/>
      <c r="P773" s="33"/>
      <c r="Q773" s="95"/>
      <c r="R773" s="33"/>
      <c r="S773" s="33"/>
      <c r="T773" s="95"/>
      <c r="U773" s="33"/>
      <c r="V773" s="33"/>
      <c r="W773" s="95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</row>
    <row r="774" spans="9:37">
      <c r="I774" s="33"/>
      <c r="J774" s="84"/>
      <c r="K774" s="33"/>
      <c r="L774" s="33"/>
      <c r="M774" s="33"/>
      <c r="N774" s="84"/>
      <c r="O774" s="33"/>
      <c r="P774" s="33"/>
      <c r="Q774" s="95"/>
      <c r="R774" s="33"/>
      <c r="S774" s="33"/>
      <c r="T774" s="95"/>
      <c r="U774" s="33"/>
      <c r="V774" s="33"/>
      <c r="W774" s="95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</row>
    <row r="775" spans="9:37">
      <c r="I775" s="33"/>
      <c r="J775" s="84"/>
      <c r="K775" s="33"/>
      <c r="L775" s="33"/>
      <c r="M775" s="33"/>
      <c r="N775" s="84"/>
      <c r="O775" s="33"/>
      <c r="P775" s="33"/>
      <c r="Q775" s="95"/>
      <c r="R775" s="33"/>
      <c r="S775" s="33"/>
      <c r="T775" s="95"/>
      <c r="U775" s="33"/>
      <c r="V775" s="33"/>
      <c r="W775" s="95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</row>
    <row r="776" spans="9:37">
      <c r="I776" s="33"/>
      <c r="J776" s="84"/>
      <c r="K776" s="33"/>
      <c r="L776" s="33"/>
      <c r="M776" s="33"/>
      <c r="N776" s="84"/>
      <c r="O776" s="33"/>
      <c r="P776" s="33"/>
      <c r="Q776" s="95"/>
      <c r="R776" s="33"/>
      <c r="S776" s="33"/>
      <c r="T776" s="95"/>
      <c r="U776" s="33"/>
      <c r="V776" s="33"/>
      <c r="W776" s="95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</row>
    <row r="777" spans="9:37">
      <c r="I777" s="33"/>
      <c r="J777" s="84"/>
      <c r="K777" s="33"/>
      <c r="L777" s="33"/>
      <c r="M777" s="33"/>
      <c r="N777" s="84"/>
      <c r="O777" s="33"/>
      <c r="P777" s="33"/>
      <c r="Q777" s="95"/>
      <c r="R777" s="33"/>
      <c r="S777" s="33"/>
      <c r="T777" s="95"/>
      <c r="U777" s="33"/>
      <c r="V777" s="33"/>
      <c r="W777" s="95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</row>
    <row r="778" spans="9:37">
      <c r="I778" s="33"/>
      <c r="J778" s="84"/>
      <c r="K778" s="33"/>
      <c r="L778" s="33"/>
      <c r="M778" s="33"/>
      <c r="N778" s="84"/>
      <c r="O778" s="33"/>
      <c r="P778" s="33"/>
      <c r="Q778" s="95"/>
      <c r="R778" s="33"/>
      <c r="S778" s="33"/>
      <c r="T778" s="95"/>
      <c r="U778" s="33"/>
      <c r="V778" s="33"/>
      <c r="W778" s="95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</row>
    <row r="779" spans="9:37">
      <c r="I779" s="33"/>
      <c r="J779" s="84"/>
      <c r="K779" s="33"/>
      <c r="L779" s="33"/>
      <c r="M779" s="33"/>
      <c r="N779" s="84"/>
      <c r="O779" s="33"/>
      <c r="P779" s="33"/>
      <c r="Q779" s="95"/>
      <c r="R779" s="33"/>
      <c r="S779" s="33"/>
      <c r="T779" s="95"/>
      <c r="U779" s="33"/>
      <c r="V779" s="33"/>
      <c r="W779" s="95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</row>
    <row r="780" spans="9:37">
      <c r="I780" s="33"/>
      <c r="J780" s="84"/>
      <c r="K780" s="33"/>
      <c r="L780" s="33"/>
      <c r="M780" s="33"/>
      <c r="N780" s="84"/>
      <c r="O780" s="33"/>
      <c r="P780" s="33"/>
      <c r="Q780" s="95"/>
      <c r="R780" s="33"/>
      <c r="S780" s="33"/>
      <c r="T780" s="95"/>
      <c r="U780" s="33"/>
      <c r="V780" s="33"/>
      <c r="W780" s="95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</row>
    <row r="781" spans="9:37">
      <c r="I781" s="33"/>
      <c r="J781" s="84"/>
      <c r="K781" s="33"/>
      <c r="L781" s="33"/>
      <c r="M781" s="33"/>
      <c r="N781" s="84"/>
      <c r="O781" s="33"/>
      <c r="P781" s="33"/>
      <c r="Q781" s="95"/>
      <c r="R781" s="33"/>
      <c r="S781" s="33"/>
      <c r="T781" s="95"/>
      <c r="U781" s="33"/>
      <c r="V781" s="33"/>
      <c r="W781" s="95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</row>
    <row r="782" spans="9:37">
      <c r="I782" s="33"/>
      <c r="J782" s="84"/>
      <c r="K782" s="33"/>
      <c r="L782" s="33"/>
      <c r="M782" s="33"/>
      <c r="N782" s="84"/>
      <c r="O782" s="33"/>
      <c r="P782" s="33"/>
      <c r="Q782" s="95"/>
      <c r="R782" s="33"/>
      <c r="S782" s="33"/>
      <c r="T782" s="95"/>
      <c r="U782" s="33"/>
      <c r="V782" s="33"/>
      <c r="W782" s="95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</row>
    <row r="783" spans="9:37">
      <c r="I783" s="33"/>
      <c r="J783" s="84"/>
      <c r="K783" s="33"/>
      <c r="L783" s="33"/>
      <c r="M783" s="33"/>
      <c r="N783" s="84"/>
      <c r="O783" s="33"/>
      <c r="P783" s="33"/>
      <c r="Q783" s="95"/>
      <c r="R783" s="33"/>
      <c r="S783" s="33"/>
      <c r="T783" s="95"/>
      <c r="U783" s="33"/>
      <c r="V783" s="33"/>
      <c r="W783" s="95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</row>
    <row r="784" spans="9:37">
      <c r="I784" s="33"/>
      <c r="J784" s="84"/>
      <c r="K784" s="33"/>
      <c r="L784" s="33"/>
      <c r="M784" s="33"/>
      <c r="N784" s="84"/>
      <c r="O784" s="33"/>
      <c r="P784" s="33"/>
      <c r="Q784" s="95"/>
      <c r="R784" s="33"/>
      <c r="S784" s="33"/>
      <c r="T784" s="95"/>
      <c r="U784" s="33"/>
      <c r="V784" s="33"/>
      <c r="W784" s="95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</row>
    <row r="785" spans="9:37">
      <c r="I785" s="33"/>
      <c r="J785" s="84"/>
      <c r="K785" s="33"/>
      <c r="L785" s="33"/>
      <c r="M785" s="33"/>
      <c r="N785" s="84"/>
      <c r="O785" s="33"/>
      <c r="P785" s="33"/>
      <c r="Q785" s="95"/>
      <c r="R785" s="33"/>
      <c r="S785" s="33"/>
      <c r="T785" s="95"/>
      <c r="U785" s="33"/>
      <c r="V785" s="33"/>
      <c r="W785" s="95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</row>
    <row r="786" spans="9:37">
      <c r="I786" s="33"/>
      <c r="J786" s="84"/>
      <c r="K786" s="33"/>
      <c r="L786" s="33"/>
      <c r="M786" s="33"/>
      <c r="N786" s="84"/>
      <c r="O786" s="33"/>
      <c r="P786" s="33"/>
      <c r="Q786" s="95"/>
      <c r="R786" s="33"/>
      <c r="S786" s="33"/>
      <c r="T786" s="95"/>
      <c r="U786" s="33"/>
      <c r="V786" s="33"/>
      <c r="W786" s="95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</row>
    <row r="787" spans="9:37">
      <c r="I787" s="33"/>
      <c r="J787" s="84"/>
      <c r="K787" s="33"/>
      <c r="L787" s="33"/>
      <c r="M787" s="33"/>
      <c r="N787" s="84"/>
      <c r="O787" s="33"/>
      <c r="P787" s="33"/>
      <c r="Q787" s="95"/>
      <c r="R787" s="33"/>
      <c r="S787" s="33"/>
      <c r="T787" s="95"/>
      <c r="U787" s="33"/>
      <c r="V787" s="33"/>
      <c r="W787" s="95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</row>
    <row r="788" spans="9:37">
      <c r="I788" s="33"/>
      <c r="J788" s="84"/>
      <c r="K788" s="33"/>
      <c r="L788" s="33"/>
      <c r="M788" s="33"/>
      <c r="N788" s="84"/>
      <c r="O788" s="33"/>
      <c r="P788" s="33"/>
      <c r="Q788" s="95"/>
      <c r="R788" s="33"/>
      <c r="S788" s="33"/>
      <c r="T788" s="95"/>
      <c r="U788" s="33"/>
      <c r="V788" s="33"/>
      <c r="W788" s="95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</row>
    <row r="789" spans="9:37">
      <c r="I789" s="33"/>
      <c r="J789" s="84"/>
      <c r="K789" s="33"/>
      <c r="L789" s="33"/>
      <c r="M789" s="33"/>
      <c r="N789" s="84"/>
      <c r="O789" s="33"/>
      <c r="P789" s="33"/>
      <c r="Q789" s="95"/>
      <c r="R789" s="33"/>
      <c r="S789" s="33"/>
      <c r="T789" s="95"/>
      <c r="U789" s="33"/>
      <c r="V789" s="33"/>
      <c r="W789" s="95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</row>
    <row r="790" spans="9:37">
      <c r="I790" s="33"/>
      <c r="J790" s="84"/>
      <c r="K790" s="33"/>
      <c r="L790" s="33"/>
      <c r="M790" s="33"/>
      <c r="N790" s="84"/>
      <c r="O790" s="33"/>
      <c r="P790" s="33"/>
      <c r="Q790" s="95"/>
      <c r="R790" s="33"/>
      <c r="S790" s="33"/>
      <c r="T790" s="95"/>
      <c r="U790" s="33"/>
      <c r="V790" s="33"/>
      <c r="W790" s="95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</row>
    <row r="791" spans="9:37">
      <c r="I791" s="33"/>
      <c r="J791" s="84"/>
      <c r="K791" s="33"/>
      <c r="L791" s="33"/>
      <c r="M791" s="33"/>
      <c r="N791" s="84"/>
      <c r="O791" s="33"/>
      <c r="P791" s="33"/>
      <c r="Q791" s="95"/>
      <c r="R791" s="33"/>
      <c r="S791" s="33"/>
      <c r="T791" s="95"/>
      <c r="U791" s="33"/>
      <c r="V791" s="33"/>
      <c r="W791" s="95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</row>
    <row r="792" spans="9:37">
      <c r="I792" s="33"/>
      <c r="J792" s="84"/>
      <c r="K792" s="33"/>
      <c r="L792" s="33"/>
      <c r="M792" s="33"/>
      <c r="N792" s="84"/>
      <c r="O792" s="33"/>
      <c r="P792" s="33"/>
      <c r="Q792" s="95"/>
      <c r="R792" s="33"/>
      <c r="S792" s="33"/>
      <c r="T792" s="95"/>
      <c r="U792" s="33"/>
      <c r="V792" s="33"/>
      <c r="W792" s="95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</row>
    <row r="793" spans="9:37">
      <c r="I793" s="33"/>
      <c r="J793" s="84"/>
      <c r="K793" s="33"/>
      <c r="L793" s="33"/>
      <c r="M793" s="33"/>
      <c r="N793" s="84"/>
      <c r="O793" s="33"/>
      <c r="P793" s="33"/>
      <c r="Q793" s="95"/>
      <c r="R793" s="33"/>
      <c r="S793" s="33"/>
      <c r="T793" s="95"/>
      <c r="U793" s="33"/>
      <c r="V793" s="33"/>
      <c r="W793" s="95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</row>
    <row r="794" spans="9:37">
      <c r="I794" s="33"/>
      <c r="J794" s="84"/>
      <c r="K794" s="33"/>
      <c r="L794" s="33"/>
      <c r="M794" s="33"/>
      <c r="N794" s="84"/>
      <c r="O794" s="33"/>
      <c r="P794" s="33"/>
      <c r="Q794" s="95"/>
      <c r="R794" s="33"/>
      <c r="S794" s="33"/>
      <c r="T794" s="95"/>
      <c r="U794" s="33"/>
      <c r="V794" s="33"/>
      <c r="W794" s="95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</row>
    <row r="795" spans="9:37">
      <c r="I795" s="33"/>
      <c r="J795" s="84"/>
      <c r="K795" s="33"/>
      <c r="L795" s="33"/>
      <c r="M795" s="33"/>
      <c r="N795" s="84"/>
      <c r="O795" s="33"/>
      <c r="P795" s="33"/>
      <c r="Q795" s="95"/>
      <c r="R795" s="33"/>
      <c r="S795" s="33"/>
      <c r="T795" s="95"/>
      <c r="U795" s="33"/>
      <c r="V795" s="33"/>
      <c r="W795" s="95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</row>
    <row r="796" spans="9:37">
      <c r="I796" s="33"/>
      <c r="J796" s="84"/>
      <c r="K796" s="33"/>
      <c r="L796" s="33"/>
      <c r="M796" s="33"/>
      <c r="N796" s="84"/>
      <c r="O796" s="33"/>
      <c r="P796" s="33"/>
      <c r="Q796" s="95"/>
      <c r="R796" s="33"/>
      <c r="S796" s="33"/>
      <c r="T796" s="95"/>
      <c r="U796" s="33"/>
      <c r="V796" s="33"/>
      <c r="W796" s="95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</row>
    <row r="797" spans="9:37">
      <c r="I797" s="33"/>
      <c r="J797" s="84"/>
      <c r="K797" s="33"/>
      <c r="L797" s="33"/>
      <c r="M797" s="33"/>
      <c r="N797" s="84"/>
      <c r="O797" s="33"/>
      <c r="P797" s="33"/>
      <c r="Q797" s="95"/>
      <c r="R797" s="33"/>
      <c r="S797" s="33"/>
      <c r="T797" s="95"/>
      <c r="U797" s="33"/>
      <c r="V797" s="33"/>
      <c r="W797" s="95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</row>
    <row r="798" spans="9:37">
      <c r="I798" s="33"/>
      <c r="J798" s="84"/>
      <c r="K798" s="33"/>
      <c r="L798" s="33"/>
      <c r="M798" s="33"/>
      <c r="N798" s="84"/>
      <c r="O798" s="33"/>
      <c r="P798" s="33"/>
      <c r="Q798" s="95"/>
      <c r="R798" s="33"/>
      <c r="S798" s="33"/>
      <c r="T798" s="95"/>
      <c r="U798" s="33"/>
      <c r="V798" s="33"/>
      <c r="W798" s="95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</row>
    <row r="799" spans="9:37">
      <c r="I799" s="33"/>
      <c r="J799" s="84"/>
      <c r="K799" s="33"/>
      <c r="L799" s="33"/>
      <c r="M799" s="33"/>
      <c r="N799" s="84"/>
      <c r="O799" s="33"/>
      <c r="P799" s="33"/>
      <c r="Q799" s="95"/>
      <c r="R799" s="33"/>
      <c r="S799" s="33"/>
      <c r="T799" s="95"/>
      <c r="U799" s="33"/>
      <c r="V799" s="33"/>
      <c r="W799" s="95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</row>
    <row r="800" spans="9:37">
      <c r="I800" s="33"/>
      <c r="J800" s="84"/>
      <c r="K800" s="33"/>
      <c r="L800" s="33"/>
      <c r="M800" s="33"/>
      <c r="N800" s="84"/>
      <c r="O800" s="33"/>
      <c r="P800" s="33"/>
      <c r="Q800" s="95"/>
      <c r="R800" s="33"/>
      <c r="S800" s="33"/>
      <c r="T800" s="95"/>
      <c r="U800" s="33"/>
      <c r="V800" s="33"/>
      <c r="W800" s="95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</row>
    <row r="801" spans="9:37">
      <c r="I801" s="33"/>
      <c r="J801" s="84"/>
      <c r="K801" s="33"/>
      <c r="L801" s="33"/>
      <c r="M801" s="33"/>
      <c r="N801" s="84"/>
      <c r="O801" s="33"/>
      <c r="P801" s="33"/>
      <c r="Q801" s="95"/>
      <c r="R801" s="33"/>
      <c r="S801" s="33"/>
      <c r="T801" s="95"/>
      <c r="U801" s="33"/>
      <c r="V801" s="33"/>
      <c r="W801" s="95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</row>
    <row r="802" spans="9:37">
      <c r="I802" s="33"/>
      <c r="J802" s="84"/>
      <c r="K802" s="33"/>
      <c r="L802" s="33"/>
      <c r="M802" s="33"/>
      <c r="N802" s="84"/>
      <c r="O802" s="33"/>
      <c r="P802" s="33"/>
      <c r="Q802" s="95"/>
      <c r="R802" s="33"/>
      <c r="S802" s="33"/>
      <c r="T802" s="95"/>
      <c r="U802" s="33"/>
      <c r="V802" s="33"/>
      <c r="W802" s="95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</row>
    <row r="803" spans="9:37">
      <c r="I803" s="33"/>
      <c r="J803" s="84"/>
      <c r="K803" s="33"/>
      <c r="L803" s="33"/>
      <c r="M803" s="33"/>
      <c r="N803" s="84"/>
      <c r="O803" s="33"/>
      <c r="P803" s="33"/>
      <c r="Q803" s="95"/>
      <c r="R803" s="33"/>
      <c r="S803" s="33"/>
      <c r="T803" s="95"/>
      <c r="U803" s="33"/>
      <c r="V803" s="33"/>
      <c r="W803" s="95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</row>
    <row r="804" spans="9:37">
      <c r="I804" s="33"/>
      <c r="J804" s="84"/>
      <c r="K804" s="33"/>
      <c r="L804" s="33"/>
      <c r="M804" s="33"/>
      <c r="N804" s="84"/>
      <c r="O804" s="33"/>
      <c r="P804" s="33"/>
      <c r="Q804" s="95"/>
      <c r="R804" s="33"/>
      <c r="S804" s="33"/>
      <c r="T804" s="95"/>
      <c r="U804" s="33"/>
      <c r="V804" s="33"/>
      <c r="W804" s="95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</row>
    <row r="805" spans="9:37">
      <c r="I805" s="33"/>
      <c r="J805" s="84"/>
      <c r="K805" s="33"/>
      <c r="L805" s="33"/>
      <c r="M805" s="33"/>
      <c r="N805" s="84"/>
      <c r="O805" s="33"/>
      <c r="P805" s="33"/>
      <c r="Q805" s="95"/>
      <c r="R805" s="33"/>
      <c r="S805" s="33"/>
      <c r="T805" s="95"/>
      <c r="U805" s="33"/>
      <c r="V805" s="33"/>
      <c r="W805" s="95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</row>
    <row r="806" spans="9:37">
      <c r="I806" s="33"/>
      <c r="J806" s="84"/>
      <c r="K806" s="33"/>
      <c r="L806" s="33"/>
      <c r="M806" s="33"/>
      <c r="N806" s="84"/>
      <c r="O806" s="33"/>
      <c r="P806" s="33"/>
      <c r="Q806" s="95"/>
      <c r="R806" s="33"/>
      <c r="S806" s="33"/>
      <c r="T806" s="95"/>
      <c r="U806" s="33"/>
      <c r="V806" s="33"/>
      <c r="W806" s="95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</row>
    <row r="807" spans="9:37">
      <c r="I807" s="33"/>
      <c r="J807" s="84"/>
      <c r="K807" s="33"/>
      <c r="L807" s="33"/>
      <c r="M807" s="33"/>
      <c r="N807" s="84"/>
      <c r="O807" s="33"/>
      <c r="P807" s="33"/>
      <c r="Q807" s="95"/>
      <c r="R807" s="33"/>
      <c r="S807" s="33"/>
      <c r="T807" s="95"/>
      <c r="U807" s="33"/>
      <c r="V807" s="33"/>
      <c r="W807" s="95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</row>
    <row r="808" spans="9:37">
      <c r="I808" s="33"/>
      <c r="J808" s="84"/>
      <c r="K808" s="33"/>
      <c r="L808" s="33"/>
      <c r="M808" s="33"/>
      <c r="N808" s="84"/>
      <c r="O808" s="33"/>
      <c r="P808" s="33"/>
      <c r="Q808" s="95"/>
      <c r="R808" s="33"/>
      <c r="S808" s="33"/>
      <c r="T808" s="95"/>
      <c r="U808" s="33"/>
      <c r="V808" s="33"/>
      <c r="W808" s="95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</row>
    <row r="809" spans="9:37">
      <c r="I809" s="33"/>
      <c r="J809" s="84"/>
      <c r="K809" s="33"/>
      <c r="L809" s="33"/>
      <c r="M809" s="33"/>
      <c r="N809" s="84"/>
      <c r="O809" s="33"/>
      <c r="P809" s="33"/>
      <c r="Q809" s="95"/>
      <c r="R809" s="33"/>
      <c r="S809" s="33"/>
      <c r="T809" s="95"/>
      <c r="U809" s="33"/>
      <c r="V809" s="33"/>
      <c r="W809" s="95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</row>
    <row r="810" spans="9:37">
      <c r="I810" s="33"/>
      <c r="J810" s="84"/>
      <c r="K810" s="33"/>
      <c r="L810" s="33"/>
      <c r="M810" s="33"/>
      <c r="N810" s="84"/>
      <c r="O810" s="33"/>
      <c r="P810" s="33"/>
      <c r="Q810" s="95"/>
      <c r="R810" s="33"/>
      <c r="S810" s="33"/>
      <c r="T810" s="95"/>
      <c r="U810" s="33"/>
      <c r="V810" s="33"/>
      <c r="W810" s="95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</row>
    <row r="811" spans="9:37">
      <c r="I811" s="33"/>
      <c r="J811" s="84"/>
      <c r="K811" s="33"/>
      <c r="L811" s="33"/>
      <c r="M811" s="33"/>
      <c r="N811" s="84"/>
      <c r="O811" s="33"/>
      <c r="P811" s="33"/>
      <c r="Q811" s="95"/>
      <c r="R811" s="33"/>
      <c r="S811" s="33"/>
      <c r="T811" s="95"/>
      <c r="U811" s="33"/>
      <c r="V811" s="33"/>
      <c r="W811" s="95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</row>
    <row r="812" spans="9:37">
      <c r="I812" s="33"/>
      <c r="J812" s="84"/>
      <c r="K812" s="33"/>
      <c r="L812" s="33"/>
      <c r="M812" s="33"/>
      <c r="N812" s="84"/>
      <c r="O812" s="33"/>
      <c r="P812" s="33"/>
      <c r="Q812" s="95"/>
      <c r="R812" s="33"/>
      <c r="S812" s="33"/>
      <c r="T812" s="95"/>
      <c r="U812" s="33"/>
      <c r="V812" s="33"/>
      <c r="W812" s="95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</row>
    <row r="813" spans="9:37">
      <c r="I813" s="33"/>
      <c r="J813" s="84"/>
      <c r="K813" s="33"/>
      <c r="L813" s="33"/>
      <c r="M813" s="33"/>
      <c r="N813" s="84"/>
      <c r="O813" s="33"/>
      <c r="P813" s="33"/>
      <c r="Q813" s="95"/>
      <c r="R813" s="33"/>
      <c r="S813" s="33"/>
      <c r="T813" s="95"/>
      <c r="U813" s="33"/>
      <c r="V813" s="33"/>
      <c r="W813" s="95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</row>
    <row r="814" spans="9:37">
      <c r="I814" s="33"/>
      <c r="J814" s="84"/>
      <c r="K814" s="33"/>
      <c r="L814" s="33"/>
      <c r="M814" s="33"/>
      <c r="N814" s="84"/>
      <c r="O814" s="33"/>
      <c r="P814" s="33"/>
      <c r="Q814" s="95"/>
      <c r="R814" s="33"/>
      <c r="S814" s="33"/>
      <c r="T814" s="95"/>
      <c r="U814" s="33"/>
      <c r="V814" s="33"/>
      <c r="W814" s="95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</row>
    <row r="815" spans="9:37">
      <c r="I815" s="33"/>
      <c r="J815" s="84"/>
      <c r="K815" s="33"/>
      <c r="L815" s="33"/>
      <c r="M815" s="33"/>
      <c r="N815" s="84"/>
      <c r="O815" s="33"/>
      <c r="P815" s="33"/>
      <c r="Q815" s="95"/>
      <c r="R815" s="33"/>
      <c r="S815" s="33"/>
      <c r="T815" s="95"/>
      <c r="U815" s="33"/>
      <c r="V815" s="33"/>
      <c r="W815" s="95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</row>
    <row r="816" spans="9:37">
      <c r="I816" s="33"/>
      <c r="J816" s="84"/>
      <c r="K816" s="33"/>
      <c r="L816" s="33"/>
      <c r="M816" s="33"/>
      <c r="N816" s="84"/>
      <c r="O816" s="33"/>
      <c r="P816" s="33"/>
      <c r="Q816" s="95"/>
      <c r="R816" s="33"/>
      <c r="S816" s="33"/>
      <c r="T816" s="95"/>
      <c r="U816" s="33"/>
      <c r="V816" s="33"/>
      <c r="W816" s="95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</row>
    <row r="817" spans="9:37">
      <c r="I817" s="33"/>
      <c r="J817" s="84"/>
      <c r="K817" s="33"/>
      <c r="L817" s="33"/>
      <c r="M817" s="33"/>
      <c r="N817" s="84"/>
      <c r="O817" s="33"/>
      <c r="P817" s="33"/>
      <c r="Q817" s="95"/>
      <c r="R817" s="33"/>
      <c r="S817" s="33"/>
      <c r="T817" s="95"/>
      <c r="U817" s="33"/>
      <c r="V817" s="33"/>
      <c r="W817" s="95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</row>
    <row r="818" spans="9:37">
      <c r="I818" s="33"/>
      <c r="J818" s="84"/>
      <c r="K818" s="33"/>
      <c r="L818" s="33"/>
      <c r="M818" s="33"/>
      <c r="N818" s="84"/>
      <c r="O818" s="33"/>
      <c r="P818" s="33"/>
      <c r="Q818" s="95"/>
      <c r="R818" s="33"/>
      <c r="S818" s="33"/>
      <c r="T818" s="95"/>
      <c r="U818" s="33"/>
      <c r="V818" s="33"/>
      <c r="W818" s="95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</row>
    <row r="819" spans="9:37">
      <c r="I819" s="33"/>
      <c r="J819" s="84"/>
      <c r="K819" s="33"/>
      <c r="L819" s="33"/>
      <c r="M819" s="33"/>
      <c r="N819" s="84"/>
      <c r="O819" s="33"/>
      <c r="P819" s="33"/>
      <c r="Q819" s="95"/>
      <c r="R819" s="33"/>
      <c r="S819" s="33"/>
      <c r="T819" s="95"/>
      <c r="U819" s="33"/>
      <c r="V819" s="33"/>
      <c r="W819" s="95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</row>
    <row r="820" spans="9:37">
      <c r="I820" s="33"/>
      <c r="J820" s="84"/>
      <c r="K820" s="33"/>
      <c r="L820" s="33"/>
      <c r="M820" s="33"/>
      <c r="N820" s="84"/>
      <c r="O820" s="33"/>
      <c r="P820" s="33"/>
      <c r="Q820" s="95"/>
      <c r="R820" s="33"/>
      <c r="S820" s="33"/>
      <c r="T820" s="95"/>
      <c r="U820" s="33"/>
      <c r="V820" s="33"/>
      <c r="W820" s="95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</row>
    <row r="821" spans="9:37">
      <c r="I821" s="33"/>
      <c r="J821" s="84"/>
      <c r="K821" s="33"/>
      <c r="L821" s="33"/>
      <c r="M821" s="33"/>
      <c r="N821" s="84"/>
      <c r="O821" s="33"/>
      <c r="P821" s="33"/>
      <c r="Q821" s="95"/>
      <c r="R821" s="33"/>
      <c r="S821" s="33"/>
      <c r="T821" s="95"/>
      <c r="U821" s="33"/>
      <c r="V821" s="33"/>
      <c r="W821" s="95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</row>
    <row r="822" spans="9:37">
      <c r="I822" s="33"/>
      <c r="J822" s="84"/>
      <c r="K822" s="33"/>
      <c r="L822" s="33"/>
      <c r="M822" s="33"/>
      <c r="N822" s="84"/>
      <c r="O822" s="33"/>
      <c r="P822" s="33"/>
      <c r="Q822" s="95"/>
      <c r="R822" s="33"/>
      <c r="S822" s="33"/>
      <c r="T822" s="95"/>
      <c r="U822" s="33"/>
      <c r="V822" s="33"/>
      <c r="W822" s="95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</row>
    <row r="823" spans="9:37">
      <c r="I823" s="33"/>
      <c r="J823" s="84"/>
      <c r="K823" s="33"/>
      <c r="L823" s="33"/>
      <c r="M823" s="33"/>
      <c r="N823" s="84"/>
      <c r="O823" s="33"/>
      <c r="P823" s="33"/>
      <c r="Q823" s="95"/>
      <c r="R823" s="33"/>
      <c r="S823" s="33"/>
      <c r="T823" s="95"/>
      <c r="U823" s="33"/>
      <c r="V823" s="33"/>
      <c r="W823" s="95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</row>
    <row r="824" spans="9:37">
      <c r="I824" s="33"/>
      <c r="J824" s="84"/>
      <c r="K824" s="33"/>
      <c r="L824" s="33"/>
      <c r="M824" s="33"/>
      <c r="N824" s="84"/>
      <c r="O824" s="33"/>
      <c r="P824" s="33"/>
      <c r="Q824" s="95"/>
      <c r="R824" s="33"/>
      <c r="S824" s="33"/>
      <c r="T824" s="95"/>
      <c r="U824" s="33"/>
      <c r="V824" s="33"/>
      <c r="W824" s="95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</row>
    <row r="825" spans="9:37">
      <c r="I825" s="33"/>
      <c r="J825" s="84"/>
      <c r="K825" s="33"/>
      <c r="L825" s="33"/>
      <c r="M825" s="33"/>
      <c r="N825" s="84"/>
      <c r="O825" s="33"/>
      <c r="P825" s="33"/>
      <c r="Q825" s="95"/>
      <c r="R825" s="33"/>
      <c r="S825" s="33"/>
      <c r="T825" s="95"/>
      <c r="U825" s="33"/>
      <c r="V825" s="33"/>
      <c r="W825" s="95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</row>
    <row r="826" spans="9:37">
      <c r="I826" s="33"/>
      <c r="J826" s="84"/>
      <c r="K826" s="33"/>
      <c r="L826" s="33"/>
      <c r="M826" s="33"/>
      <c r="N826" s="84"/>
      <c r="O826" s="33"/>
      <c r="P826" s="33"/>
      <c r="Q826" s="95"/>
      <c r="R826" s="33"/>
      <c r="S826" s="33"/>
      <c r="T826" s="95"/>
      <c r="U826" s="33"/>
      <c r="V826" s="33"/>
      <c r="W826" s="95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</row>
    <row r="827" spans="9:37">
      <c r="I827" s="33"/>
      <c r="J827" s="84"/>
      <c r="K827" s="33"/>
      <c r="L827" s="33"/>
      <c r="M827" s="33"/>
      <c r="N827" s="84"/>
      <c r="O827" s="33"/>
      <c r="P827" s="33"/>
      <c r="Q827" s="95"/>
      <c r="R827" s="33"/>
      <c r="S827" s="33"/>
      <c r="T827" s="95"/>
      <c r="U827" s="33"/>
      <c r="V827" s="33"/>
      <c r="W827" s="95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</row>
    <row r="828" spans="9:37">
      <c r="I828" s="33"/>
      <c r="J828" s="84"/>
      <c r="K828" s="33"/>
      <c r="L828" s="33"/>
      <c r="M828" s="33"/>
      <c r="N828" s="84"/>
      <c r="O828" s="33"/>
      <c r="P828" s="33"/>
      <c r="Q828" s="95"/>
      <c r="R828" s="33"/>
      <c r="S828" s="33"/>
      <c r="T828" s="95"/>
      <c r="U828" s="33"/>
      <c r="V828" s="33"/>
      <c r="W828" s="95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</row>
    <row r="829" spans="9:37">
      <c r="I829" s="33"/>
      <c r="J829" s="84"/>
      <c r="K829" s="33"/>
      <c r="L829" s="33"/>
      <c r="M829" s="33"/>
      <c r="N829" s="84"/>
      <c r="O829" s="33"/>
      <c r="P829" s="33"/>
      <c r="Q829" s="95"/>
      <c r="R829" s="33"/>
      <c r="S829" s="33"/>
      <c r="T829" s="95"/>
      <c r="U829" s="33"/>
      <c r="V829" s="33"/>
      <c r="W829" s="95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</row>
    <row r="830" spans="9:37">
      <c r="I830" s="33"/>
      <c r="J830" s="84"/>
      <c r="K830" s="33"/>
      <c r="L830" s="33"/>
      <c r="M830" s="33"/>
      <c r="N830" s="84"/>
      <c r="O830" s="33"/>
      <c r="P830" s="33"/>
      <c r="Q830" s="95"/>
      <c r="R830" s="33"/>
      <c r="S830" s="33"/>
      <c r="T830" s="95"/>
      <c r="U830" s="33"/>
      <c r="V830" s="33"/>
      <c r="W830" s="95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</row>
    <row r="831" spans="9:37">
      <c r="I831" s="33"/>
      <c r="J831" s="84"/>
      <c r="K831" s="33"/>
      <c r="L831" s="33"/>
      <c r="M831" s="33"/>
      <c r="N831" s="84"/>
      <c r="O831" s="33"/>
      <c r="P831" s="33"/>
      <c r="Q831" s="95"/>
      <c r="R831" s="33"/>
      <c r="S831" s="33"/>
      <c r="T831" s="95"/>
      <c r="U831" s="33"/>
      <c r="V831" s="33"/>
      <c r="W831" s="95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</row>
    <row r="832" spans="9:37">
      <c r="I832" s="33"/>
      <c r="J832" s="84"/>
      <c r="K832" s="33"/>
      <c r="L832" s="33"/>
      <c r="M832" s="33"/>
      <c r="N832" s="84"/>
      <c r="O832" s="33"/>
      <c r="P832" s="33"/>
      <c r="Q832" s="95"/>
      <c r="R832" s="33"/>
      <c r="S832" s="33"/>
      <c r="T832" s="95"/>
      <c r="U832" s="33"/>
      <c r="V832" s="33"/>
      <c r="W832" s="95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</row>
    <row r="833" spans="9:37">
      <c r="I833" s="33"/>
      <c r="J833" s="84"/>
      <c r="K833" s="33"/>
      <c r="L833" s="33"/>
      <c r="M833" s="33"/>
      <c r="N833" s="84"/>
      <c r="O833" s="33"/>
      <c r="P833" s="33"/>
      <c r="Q833" s="95"/>
      <c r="R833" s="33"/>
      <c r="S833" s="33"/>
      <c r="T833" s="95"/>
      <c r="U833" s="33"/>
      <c r="V833" s="33"/>
      <c r="W833" s="95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</row>
    <row r="834" spans="9:37">
      <c r="I834" s="33"/>
      <c r="J834" s="84"/>
      <c r="K834" s="33"/>
      <c r="L834" s="33"/>
      <c r="M834" s="33"/>
      <c r="N834" s="84"/>
      <c r="O834" s="33"/>
      <c r="P834" s="33"/>
      <c r="Q834" s="95"/>
      <c r="R834" s="33"/>
      <c r="S834" s="33"/>
      <c r="T834" s="95"/>
      <c r="U834" s="33"/>
      <c r="V834" s="33"/>
      <c r="W834" s="95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</row>
    <row r="835" spans="9:37">
      <c r="I835" s="33"/>
      <c r="J835" s="84"/>
      <c r="K835" s="33"/>
      <c r="L835" s="33"/>
      <c r="M835" s="33"/>
      <c r="N835" s="84"/>
      <c r="O835" s="33"/>
      <c r="P835" s="33"/>
      <c r="Q835" s="95"/>
      <c r="R835" s="33"/>
      <c r="S835" s="33"/>
      <c r="T835" s="95"/>
      <c r="U835" s="33"/>
      <c r="V835" s="33"/>
      <c r="W835" s="95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</row>
    <row r="836" spans="9:37">
      <c r="I836" s="33"/>
      <c r="J836" s="84"/>
      <c r="K836" s="33"/>
      <c r="L836" s="33"/>
      <c r="M836" s="33"/>
      <c r="N836" s="84"/>
      <c r="O836" s="33"/>
      <c r="P836" s="33"/>
      <c r="Q836" s="95"/>
      <c r="R836" s="33"/>
      <c r="S836" s="33"/>
      <c r="T836" s="95"/>
      <c r="U836" s="33"/>
      <c r="V836" s="33"/>
      <c r="W836" s="95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</row>
    <row r="837" spans="9:37">
      <c r="I837" s="33"/>
      <c r="J837" s="84"/>
      <c r="K837" s="33"/>
      <c r="L837" s="33"/>
      <c r="M837" s="33"/>
      <c r="N837" s="84"/>
      <c r="O837" s="33"/>
      <c r="P837" s="33"/>
      <c r="Q837" s="95"/>
      <c r="R837" s="33"/>
      <c r="S837" s="33"/>
      <c r="T837" s="95"/>
      <c r="U837" s="33"/>
      <c r="V837" s="33"/>
      <c r="W837" s="95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</row>
    <row r="838" spans="9:37">
      <c r="I838" s="33"/>
      <c r="J838" s="84"/>
      <c r="K838" s="33"/>
      <c r="L838" s="33"/>
      <c r="M838" s="33"/>
      <c r="N838" s="84"/>
      <c r="O838" s="33"/>
      <c r="P838" s="33"/>
      <c r="Q838" s="95"/>
      <c r="R838" s="33"/>
      <c r="S838" s="33"/>
      <c r="T838" s="95"/>
      <c r="U838" s="33"/>
      <c r="V838" s="33"/>
      <c r="W838" s="95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</row>
    <row r="839" spans="9:37">
      <c r="I839" s="33"/>
      <c r="J839" s="84"/>
      <c r="K839" s="33"/>
      <c r="L839" s="33"/>
      <c r="M839" s="33"/>
      <c r="N839" s="84"/>
      <c r="O839" s="33"/>
      <c r="P839" s="33"/>
      <c r="Q839" s="95"/>
      <c r="R839" s="33"/>
      <c r="S839" s="33"/>
      <c r="T839" s="95"/>
      <c r="U839" s="33"/>
      <c r="V839" s="33"/>
      <c r="W839" s="95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</row>
    <row r="840" spans="9:37">
      <c r="I840" s="33"/>
      <c r="J840" s="84"/>
      <c r="K840" s="33"/>
      <c r="L840" s="33"/>
      <c r="M840" s="33"/>
      <c r="N840" s="84"/>
      <c r="O840" s="33"/>
      <c r="P840" s="33"/>
      <c r="Q840" s="95"/>
      <c r="R840" s="33"/>
      <c r="S840" s="33"/>
      <c r="T840" s="95"/>
      <c r="U840" s="33"/>
      <c r="V840" s="33"/>
      <c r="W840" s="95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</row>
    <row r="841" spans="9:37">
      <c r="I841" s="33"/>
      <c r="J841" s="84"/>
      <c r="K841" s="33"/>
      <c r="L841" s="33"/>
      <c r="M841" s="33"/>
      <c r="N841" s="84"/>
      <c r="O841" s="33"/>
      <c r="P841" s="33"/>
      <c r="Q841" s="95"/>
      <c r="R841" s="33"/>
      <c r="S841" s="33"/>
      <c r="T841" s="95"/>
      <c r="U841" s="33"/>
      <c r="V841" s="33"/>
      <c r="W841" s="95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</row>
    <row r="842" spans="9:37">
      <c r="I842" s="33"/>
      <c r="J842" s="84"/>
      <c r="K842" s="33"/>
      <c r="L842" s="33"/>
      <c r="M842" s="33"/>
      <c r="N842" s="84"/>
      <c r="O842" s="33"/>
      <c r="P842" s="33"/>
      <c r="Q842" s="95"/>
      <c r="R842" s="33"/>
      <c r="S842" s="33"/>
      <c r="T842" s="95"/>
      <c r="U842" s="33"/>
      <c r="V842" s="33"/>
      <c r="W842" s="95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</row>
    <row r="843" spans="9:37">
      <c r="I843" s="33"/>
      <c r="J843" s="84"/>
      <c r="K843" s="33"/>
      <c r="L843" s="33"/>
      <c r="M843" s="33"/>
      <c r="N843" s="84"/>
      <c r="O843" s="33"/>
      <c r="P843" s="33"/>
      <c r="Q843" s="95"/>
      <c r="R843" s="33"/>
      <c r="S843" s="33"/>
      <c r="T843" s="95"/>
      <c r="U843" s="33"/>
      <c r="V843" s="33"/>
      <c r="W843" s="95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</row>
    <row r="844" spans="9:37">
      <c r="I844" s="33"/>
      <c r="J844" s="84"/>
      <c r="K844" s="33"/>
      <c r="L844" s="33"/>
      <c r="M844" s="33"/>
      <c r="N844" s="84"/>
      <c r="O844" s="33"/>
      <c r="P844" s="33"/>
      <c r="Q844" s="95"/>
      <c r="R844" s="33"/>
      <c r="S844" s="33"/>
      <c r="T844" s="95"/>
      <c r="U844" s="33"/>
      <c r="V844" s="33"/>
      <c r="W844" s="95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</row>
    <row r="845" spans="9:37">
      <c r="I845" s="33"/>
      <c r="J845" s="84"/>
      <c r="K845" s="33"/>
      <c r="L845" s="33"/>
      <c r="M845" s="33"/>
      <c r="N845" s="84"/>
      <c r="O845" s="33"/>
      <c r="P845" s="33"/>
      <c r="Q845" s="95"/>
      <c r="R845" s="33"/>
      <c r="S845" s="33"/>
      <c r="T845" s="95"/>
      <c r="U845" s="33"/>
      <c r="V845" s="33"/>
      <c r="W845" s="95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</row>
    <row r="846" spans="9:37">
      <c r="I846" s="33"/>
      <c r="J846" s="84"/>
      <c r="K846" s="33"/>
      <c r="L846" s="33"/>
      <c r="M846" s="33"/>
      <c r="N846" s="84"/>
      <c r="O846" s="33"/>
      <c r="P846" s="33"/>
      <c r="Q846" s="95"/>
      <c r="R846" s="33"/>
      <c r="S846" s="33"/>
      <c r="T846" s="95"/>
      <c r="U846" s="33"/>
      <c r="V846" s="33"/>
      <c r="W846" s="95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</row>
    <row r="847" spans="9:37">
      <c r="I847" s="33"/>
      <c r="J847" s="84"/>
      <c r="K847" s="33"/>
      <c r="L847" s="33"/>
      <c r="M847" s="33"/>
      <c r="N847" s="84"/>
      <c r="O847" s="33"/>
      <c r="P847" s="33"/>
      <c r="Q847" s="95"/>
      <c r="R847" s="33"/>
      <c r="S847" s="33"/>
      <c r="T847" s="95"/>
      <c r="U847" s="33"/>
      <c r="V847" s="33"/>
      <c r="W847" s="95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</row>
    <row r="848" spans="9:37">
      <c r="I848" s="33"/>
      <c r="J848" s="84"/>
      <c r="K848" s="33"/>
      <c r="L848" s="33"/>
      <c r="M848" s="33"/>
      <c r="N848" s="84"/>
      <c r="O848" s="33"/>
      <c r="P848" s="33"/>
      <c r="Q848" s="95"/>
      <c r="R848" s="33"/>
      <c r="S848" s="33"/>
      <c r="T848" s="95"/>
      <c r="U848" s="33"/>
      <c r="V848" s="33"/>
      <c r="W848" s="95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</row>
    <row r="849" spans="9:37">
      <c r="I849" s="33"/>
      <c r="J849" s="84"/>
      <c r="K849" s="33"/>
      <c r="L849" s="33"/>
      <c r="M849" s="33"/>
      <c r="N849" s="84"/>
      <c r="O849" s="33"/>
      <c r="P849" s="33"/>
      <c r="Q849" s="95"/>
      <c r="R849" s="33"/>
      <c r="S849" s="33"/>
      <c r="T849" s="95"/>
      <c r="U849" s="33"/>
      <c r="V849" s="33"/>
      <c r="W849" s="95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</row>
    <row r="850" spans="9:37">
      <c r="I850" s="33"/>
      <c r="J850" s="84"/>
      <c r="K850" s="33"/>
      <c r="L850" s="33"/>
      <c r="M850" s="33"/>
      <c r="N850" s="84"/>
      <c r="O850" s="33"/>
      <c r="P850" s="33"/>
      <c r="Q850" s="95"/>
      <c r="R850" s="33"/>
      <c r="S850" s="33"/>
      <c r="T850" s="95"/>
      <c r="U850" s="33"/>
      <c r="V850" s="33"/>
      <c r="W850" s="95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</row>
    <row r="851" spans="9:37">
      <c r="I851" s="33"/>
      <c r="J851" s="84"/>
      <c r="K851" s="33"/>
      <c r="L851" s="33"/>
      <c r="M851" s="33"/>
      <c r="N851" s="84"/>
      <c r="O851" s="33"/>
      <c r="P851" s="33"/>
      <c r="Q851" s="95"/>
      <c r="R851" s="33"/>
      <c r="S851" s="33"/>
      <c r="T851" s="95"/>
      <c r="U851" s="33"/>
      <c r="V851" s="33"/>
      <c r="W851" s="95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</row>
    <row r="852" spans="9:37">
      <c r="I852" s="33"/>
      <c r="J852" s="84"/>
      <c r="K852" s="33"/>
      <c r="L852" s="33"/>
      <c r="M852" s="33"/>
      <c r="N852" s="84"/>
      <c r="O852" s="33"/>
      <c r="P852" s="33"/>
      <c r="Q852" s="95"/>
      <c r="R852" s="33"/>
      <c r="S852" s="33"/>
      <c r="T852" s="95"/>
      <c r="U852" s="33"/>
      <c r="V852" s="33"/>
      <c r="W852" s="95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</row>
    <row r="853" spans="9:37">
      <c r="I853" s="33"/>
      <c r="J853" s="84"/>
      <c r="K853" s="33"/>
      <c r="L853" s="33"/>
      <c r="M853" s="33"/>
      <c r="N853" s="84"/>
      <c r="O853" s="33"/>
      <c r="P853" s="33"/>
      <c r="Q853" s="95"/>
      <c r="R853" s="33"/>
      <c r="S853" s="33"/>
      <c r="T853" s="95"/>
      <c r="U853" s="33"/>
      <c r="V853" s="33"/>
      <c r="W853" s="95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</row>
    <row r="854" spans="9:37">
      <c r="I854" s="33"/>
      <c r="J854" s="84"/>
      <c r="K854" s="33"/>
      <c r="L854" s="33"/>
      <c r="M854" s="33"/>
      <c r="N854" s="84"/>
      <c r="O854" s="33"/>
      <c r="P854" s="33"/>
      <c r="Q854" s="95"/>
      <c r="R854" s="33"/>
      <c r="S854" s="33"/>
      <c r="T854" s="95"/>
      <c r="U854" s="33"/>
      <c r="V854" s="33"/>
      <c r="W854" s="95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</row>
    <row r="855" spans="9:37">
      <c r="I855" s="33"/>
      <c r="J855" s="84"/>
      <c r="K855" s="33"/>
      <c r="L855" s="33"/>
      <c r="M855" s="33"/>
      <c r="N855" s="84"/>
      <c r="O855" s="33"/>
      <c r="P855" s="33"/>
      <c r="Q855" s="95"/>
      <c r="R855" s="33"/>
      <c r="S855" s="33"/>
      <c r="T855" s="95"/>
      <c r="U855" s="33"/>
      <c r="V855" s="33"/>
      <c r="W855" s="95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</row>
    <row r="856" spans="9:37">
      <c r="I856" s="33"/>
      <c r="J856" s="84"/>
      <c r="K856" s="33"/>
      <c r="L856" s="33"/>
      <c r="M856" s="33"/>
      <c r="N856" s="84"/>
      <c r="O856" s="33"/>
      <c r="P856" s="33"/>
      <c r="Q856" s="95"/>
      <c r="R856" s="33"/>
      <c r="S856" s="33"/>
      <c r="T856" s="95"/>
      <c r="U856" s="33"/>
      <c r="V856" s="33"/>
      <c r="W856" s="95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</row>
    <row r="857" spans="9:37">
      <c r="I857" s="33"/>
      <c r="J857" s="84"/>
      <c r="K857" s="33"/>
      <c r="L857" s="33"/>
      <c r="M857" s="33"/>
      <c r="N857" s="84"/>
      <c r="O857" s="33"/>
      <c r="P857" s="33"/>
      <c r="Q857" s="95"/>
      <c r="R857" s="33"/>
      <c r="S857" s="33"/>
      <c r="T857" s="95"/>
      <c r="U857" s="33"/>
      <c r="V857" s="33"/>
      <c r="W857" s="95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</row>
    <row r="858" spans="9:37">
      <c r="I858" s="33"/>
      <c r="J858" s="84"/>
      <c r="K858" s="33"/>
      <c r="L858" s="33"/>
      <c r="M858" s="33"/>
      <c r="N858" s="84"/>
      <c r="O858" s="33"/>
      <c r="P858" s="33"/>
      <c r="Q858" s="95"/>
      <c r="R858" s="33"/>
      <c r="S858" s="33"/>
      <c r="T858" s="95"/>
      <c r="U858" s="33"/>
      <c r="V858" s="33"/>
      <c r="W858" s="95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</row>
    <row r="859" spans="9:37">
      <c r="I859" s="33"/>
      <c r="J859" s="84"/>
      <c r="K859" s="33"/>
      <c r="L859" s="33"/>
      <c r="M859" s="33"/>
      <c r="N859" s="84"/>
      <c r="O859" s="33"/>
      <c r="P859" s="33"/>
      <c r="Q859" s="95"/>
      <c r="R859" s="33"/>
      <c r="S859" s="33"/>
      <c r="T859" s="95"/>
      <c r="U859" s="33"/>
      <c r="V859" s="33"/>
      <c r="W859" s="95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</row>
    <row r="860" spans="9:37">
      <c r="I860" s="33"/>
      <c r="J860" s="84"/>
      <c r="K860" s="33"/>
      <c r="L860" s="33"/>
      <c r="M860" s="33"/>
      <c r="N860" s="84"/>
      <c r="O860" s="33"/>
      <c r="P860" s="33"/>
      <c r="Q860" s="95"/>
      <c r="R860" s="33"/>
      <c r="S860" s="33"/>
      <c r="T860" s="95"/>
      <c r="U860" s="33"/>
      <c r="V860" s="33"/>
      <c r="W860" s="95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</row>
    <row r="861" spans="9:37">
      <c r="I861" s="33"/>
      <c r="J861" s="84"/>
      <c r="K861" s="33"/>
      <c r="L861" s="33"/>
      <c r="M861" s="33"/>
      <c r="N861" s="84"/>
      <c r="O861" s="33"/>
      <c r="P861" s="33"/>
      <c r="Q861" s="95"/>
      <c r="R861" s="33"/>
      <c r="S861" s="33"/>
      <c r="T861" s="95"/>
      <c r="U861" s="33"/>
      <c r="V861" s="33"/>
      <c r="W861" s="95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</row>
    <row r="862" spans="9:37">
      <c r="I862" s="33"/>
      <c r="J862" s="84"/>
      <c r="K862" s="33"/>
      <c r="L862" s="33"/>
      <c r="M862" s="33"/>
      <c r="N862" s="84"/>
      <c r="O862" s="33"/>
      <c r="P862" s="33"/>
      <c r="Q862" s="95"/>
      <c r="R862" s="33"/>
      <c r="S862" s="33"/>
      <c r="T862" s="95"/>
      <c r="U862" s="33"/>
      <c r="V862" s="33"/>
      <c r="W862" s="95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</row>
    <row r="863" spans="9:37">
      <c r="I863" s="33"/>
      <c r="J863" s="84"/>
      <c r="K863" s="33"/>
      <c r="L863" s="33"/>
      <c r="M863" s="33"/>
      <c r="N863" s="84"/>
      <c r="O863" s="33"/>
      <c r="P863" s="33"/>
      <c r="Q863" s="95"/>
      <c r="R863" s="33"/>
      <c r="S863" s="33"/>
      <c r="T863" s="95"/>
      <c r="U863" s="33"/>
      <c r="V863" s="33"/>
      <c r="W863" s="95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</row>
    <row r="864" spans="9:37">
      <c r="I864" s="33"/>
      <c r="J864" s="84"/>
      <c r="K864" s="33"/>
      <c r="L864" s="33"/>
      <c r="M864" s="33"/>
      <c r="N864" s="84"/>
      <c r="O864" s="33"/>
      <c r="P864" s="33"/>
      <c r="Q864" s="95"/>
      <c r="R864" s="33"/>
      <c r="S864" s="33"/>
      <c r="T864" s="95"/>
      <c r="U864" s="33"/>
      <c r="V864" s="33"/>
      <c r="W864" s="95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</row>
    <row r="865" spans="9:37">
      <c r="I865" s="33"/>
      <c r="J865" s="84"/>
      <c r="K865" s="33"/>
      <c r="L865" s="33"/>
      <c r="M865" s="33"/>
      <c r="N865" s="84"/>
      <c r="O865" s="33"/>
      <c r="P865" s="33"/>
      <c r="Q865" s="95"/>
      <c r="R865" s="33"/>
      <c r="S865" s="33"/>
      <c r="T865" s="95"/>
      <c r="U865" s="33"/>
      <c r="V865" s="33"/>
      <c r="W865" s="95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</row>
    <row r="866" spans="9:37">
      <c r="I866" s="33"/>
      <c r="J866" s="84"/>
      <c r="K866" s="33"/>
      <c r="L866" s="33"/>
      <c r="M866" s="33"/>
      <c r="N866" s="84"/>
      <c r="O866" s="33"/>
      <c r="P866" s="33"/>
      <c r="Q866" s="95"/>
      <c r="R866" s="33"/>
      <c r="S866" s="33"/>
      <c r="T866" s="95"/>
      <c r="U866" s="33"/>
      <c r="V866" s="33"/>
      <c r="W866" s="95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</row>
    <row r="867" spans="9:37">
      <c r="I867" s="33"/>
      <c r="J867" s="84"/>
      <c r="K867" s="33"/>
      <c r="L867" s="33"/>
      <c r="M867" s="33"/>
      <c r="N867" s="84"/>
      <c r="O867" s="33"/>
      <c r="P867" s="33"/>
      <c r="Q867" s="95"/>
      <c r="R867" s="33"/>
      <c r="S867" s="33"/>
      <c r="T867" s="95"/>
      <c r="U867" s="33"/>
      <c r="V867" s="33"/>
      <c r="W867" s="95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</row>
    <row r="868" spans="9:37">
      <c r="I868" s="33"/>
      <c r="J868" s="84"/>
      <c r="K868" s="33"/>
      <c r="L868" s="33"/>
      <c r="M868" s="33"/>
      <c r="N868" s="84"/>
      <c r="O868" s="33"/>
      <c r="P868" s="33"/>
      <c r="Q868" s="95"/>
      <c r="R868" s="33"/>
      <c r="S868" s="33"/>
      <c r="T868" s="95"/>
      <c r="U868" s="33"/>
      <c r="V868" s="33"/>
      <c r="W868" s="95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</row>
    <row r="869" spans="9:37">
      <c r="I869" s="33"/>
      <c r="J869" s="84"/>
      <c r="K869" s="33"/>
      <c r="L869" s="33"/>
      <c r="M869" s="33"/>
      <c r="N869" s="84"/>
      <c r="O869" s="33"/>
      <c r="P869" s="33"/>
      <c r="Q869" s="95"/>
      <c r="R869" s="33"/>
      <c r="S869" s="33"/>
      <c r="T869" s="95"/>
      <c r="U869" s="33"/>
      <c r="V869" s="33"/>
      <c r="W869" s="95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</row>
    <row r="870" spans="9:37">
      <c r="I870" s="33"/>
      <c r="J870" s="84"/>
      <c r="K870" s="33"/>
      <c r="L870" s="33"/>
      <c r="M870" s="33"/>
      <c r="N870" s="84"/>
      <c r="O870" s="33"/>
      <c r="P870" s="33"/>
      <c r="Q870" s="95"/>
      <c r="R870" s="33"/>
      <c r="S870" s="33"/>
      <c r="T870" s="95"/>
      <c r="U870" s="33"/>
      <c r="V870" s="33"/>
      <c r="W870" s="95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</row>
    <row r="871" spans="9:37">
      <c r="I871" s="33"/>
      <c r="J871" s="84"/>
      <c r="K871" s="33"/>
      <c r="L871" s="33"/>
      <c r="M871" s="33"/>
      <c r="N871" s="84"/>
      <c r="O871" s="33"/>
      <c r="P871" s="33"/>
      <c r="Q871" s="95"/>
      <c r="R871" s="33"/>
      <c r="S871" s="33"/>
      <c r="T871" s="95"/>
      <c r="U871" s="33"/>
      <c r="V871" s="33"/>
      <c r="W871" s="95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</row>
    <row r="872" spans="9:37">
      <c r="I872" s="33"/>
      <c r="J872" s="84"/>
      <c r="K872" s="33"/>
      <c r="L872" s="33"/>
      <c r="M872" s="33"/>
      <c r="N872" s="84"/>
      <c r="O872" s="33"/>
      <c r="P872" s="33"/>
      <c r="Q872" s="95"/>
      <c r="R872" s="33"/>
      <c r="S872" s="33"/>
      <c r="T872" s="95"/>
      <c r="U872" s="33"/>
      <c r="V872" s="33"/>
      <c r="W872" s="95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</row>
    <row r="873" spans="9:37">
      <c r="I873" s="33"/>
      <c r="J873" s="84"/>
      <c r="K873" s="33"/>
      <c r="L873" s="33"/>
      <c r="M873" s="33"/>
      <c r="N873" s="84"/>
      <c r="O873" s="33"/>
      <c r="P873" s="33"/>
      <c r="Q873" s="95"/>
      <c r="R873" s="33"/>
      <c r="S873" s="33"/>
      <c r="T873" s="95"/>
      <c r="U873" s="33"/>
      <c r="V873" s="33"/>
      <c r="W873" s="95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</row>
    <row r="874" spans="9:37">
      <c r="I874" s="33"/>
      <c r="J874" s="84"/>
      <c r="K874" s="33"/>
      <c r="L874" s="33"/>
      <c r="M874" s="33"/>
      <c r="N874" s="84"/>
      <c r="O874" s="33"/>
      <c r="P874" s="33"/>
      <c r="Q874" s="95"/>
      <c r="R874" s="33"/>
      <c r="S874" s="33"/>
      <c r="T874" s="95"/>
      <c r="U874" s="33"/>
      <c r="V874" s="33"/>
      <c r="W874" s="95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</row>
    <row r="875" spans="9:37">
      <c r="I875" s="33"/>
      <c r="J875" s="84"/>
      <c r="K875" s="33"/>
      <c r="L875" s="33"/>
      <c r="M875" s="33"/>
      <c r="N875" s="84"/>
      <c r="O875" s="33"/>
      <c r="P875" s="33"/>
      <c r="Q875" s="95"/>
      <c r="R875" s="33"/>
      <c r="S875" s="33"/>
      <c r="T875" s="95"/>
      <c r="U875" s="33"/>
      <c r="V875" s="33"/>
      <c r="W875" s="95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</row>
    <row r="876" spans="9:37">
      <c r="I876" s="33"/>
      <c r="J876" s="84"/>
      <c r="K876" s="33"/>
      <c r="L876" s="33"/>
      <c r="M876" s="33"/>
      <c r="N876" s="84"/>
      <c r="O876" s="33"/>
      <c r="P876" s="33"/>
      <c r="Q876" s="95"/>
      <c r="R876" s="33"/>
      <c r="S876" s="33"/>
      <c r="T876" s="95"/>
      <c r="U876" s="33"/>
      <c r="V876" s="33"/>
      <c r="W876" s="95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</row>
    <row r="877" spans="9:37">
      <c r="I877" s="33"/>
      <c r="J877" s="84"/>
      <c r="K877" s="33"/>
      <c r="L877" s="33"/>
      <c r="M877" s="33"/>
      <c r="N877" s="84"/>
      <c r="O877" s="33"/>
      <c r="P877" s="33"/>
      <c r="Q877" s="95"/>
      <c r="R877" s="33"/>
      <c r="S877" s="33"/>
      <c r="T877" s="95"/>
      <c r="U877" s="33"/>
      <c r="V877" s="33"/>
      <c r="W877" s="95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</row>
    <row r="878" spans="9:37">
      <c r="I878" s="33"/>
      <c r="J878" s="84"/>
      <c r="K878" s="33"/>
      <c r="L878" s="33"/>
      <c r="M878" s="33"/>
      <c r="N878" s="84"/>
      <c r="O878" s="33"/>
      <c r="P878" s="33"/>
      <c r="Q878" s="95"/>
      <c r="R878" s="33"/>
      <c r="S878" s="33"/>
      <c r="T878" s="95"/>
      <c r="U878" s="33"/>
      <c r="V878" s="33"/>
      <c r="W878" s="95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</row>
    <row r="879" spans="9:37">
      <c r="I879" s="33"/>
      <c r="J879" s="84"/>
      <c r="K879" s="33"/>
      <c r="L879" s="33"/>
      <c r="M879" s="33"/>
      <c r="N879" s="84"/>
      <c r="O879" s="33"/>
      <c r="P879" s="33"/>
      <c r="Q879" s="95"/>
      <c r="R879" s="33"/>
      <c r="S879" s="33"/>
      <c r="T879" s="95"/>
      <c r="U879" s="33"/>
      <c r="V879" s="33"/>
      <c r="W879" s="95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</row>
    <row r="880" spans="9:37">
      <c r="I880" s="33"/>
      <c r="J880" s="84"/>
      <c r="K880" s="33"/>
      <c r="L880" s="33"/>
      <c r="M880" s="33"/>
      <c r="N880" s="84"/>
      <c r="O880" s="33"/>
      <c r="P880" s="33"/>
      <c r="Q880" s="95"/>
      <c r="R880" s="33"/>
      <c r="S880" s="33"/>
      <c r="T880" s="95"/>
      <c r="U880" s="33"/>
      <c r="V880" s="33"/>
      <c r="W880" s="95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</row>
    <row r="881" spans="9:37">
      <c r="I881" s="33"/>
      <c r="J881" s="84"/>
      <c r="K881" s="33"/>
      <c r="L881" s="33"/>
      <c r="M881" s="33"/>
      <c r="N881" s="84"/>
      <c r="O881" s="33"/>
      <c r="P881" s="33"/>
      <c r="Q881" s="95"/>
      <c r="R881" s="33"/>
      <c r="S881" s="33"/>
      <c r="T881" s="95"/>
      <c r="U881" s="33"/>
      <c r="V881" s="33"/>
      <c r="W881" s="95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</row>
    <row r="882" spans="9:37">
      <c r="I882" s="33"/>
      <c r="J882" s="84"/>
      <c r="K882" s="33"/>
      <c r="L882" s="33"/>
      <c r="M882" s="33"/>
      <c r="N882" s="84"/>
      <c r="O882" s="33"/>
      <c r="P882" s="33"/>
      <c r="Q882" s="95"/>
      <c r="R882" s="33"/>
      <c r="S882" s="33"/>
      <c r="T882" s="95"/>
      <c r="U882" s="33"/>
      <c r="V882" s="33"/>
      <c r="W882" s="95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</row>
    <row r="883" spans="9:37">
      <c r="I883" s="33"/>
      <c r="J883" s="84"/>
      <c r="K883" s="33"/>
      <c r="L883" s="33"/>
      <c r="M883" s="33"/>
      <c r="N883" s="84"/>
      <c r="O883" s="33"/>
      <c r="P883" s="33"/>
      <c r="Q883" s="95"/>
      <c r="R883" s="33"/>
      <c r="S883" s="33"/>
      <c r="T883" s="95"/>
      <c r="U883" s="33"/>
      <c r="V883" s="33"/>
      <c r="W883" s="95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</row>
    <row r="884" spans="9:37">
      <c r="I884" s="33"/>
      <c r="J884" s="84"/>
      <c r="K884" s="33"/>
      <c r="L884" s="33"/>
      <c r="M884" s="33"/>
      <c r="N884" s="84"/>
      <c r="O884" s="33"/>
      <c r="P884" s="33"/>
      <c r="Q884" s="95"/>
      <c r="R884" s="33"/>
      <c r="S884" s="33"/>
      <c r="T884" s="95"/>
      <c r="U884" s="33"/>
      <c r="V884" s="33"/>
      <c r="W884" s="95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</row>
    <row r="885" spans="9:37">
      <c r="I885" s="33"/>
      <c r="J885" s="84"/>
      <c r="K885" s="33"/>
      <c r="L885" s="33"/>
      <c r="M885" s="33"/>
      <c r="N885" s="84"/>
      <c r="O885" s="33"/>
      <c r="P885" s="33"/>
      <c r="Q885" s="95"/>
      <c r="R885" s="33"/>
      <c r="S885" s="33"/>
      <c r="T885" s="95"/>
      <c r="U885" s="33"/>
      <c r="V885" s="33"/>
      <c r="W885" s="95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</row>
    <row r="886" spans="9:37">
      <c r="I886" s="33"/>
      <c r="J886" s="84"/>
      <c r="K886" s="33"/>
      <c r="L886" s="33"/>
      <c r="M886" s="33"/>
      <c r="N886" s="84"/>
      <c r="O886" s="33"/>
      <c r="P886" s="33"/>
      <c r="Q886" s="95"/>
      <c r="R886" s="33"/>
      <c r="S886" s="33"/>
      <c r="T886" s="95"/>
      <c r="U886" s="33"/>
      <c r="V886" s="33"/>
      <c r="W886" s="95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</row>
    <row r="887" spans="9:37">
      <c r="I887" s="33"/>
      <c r="J887" s="84"/>
      <c r="K887" s="33"/>
      <c r="L887" s="33"/>
      <c r="M887" s="33"/>
      <c r="N887" s="84"/>
      <c r="O887" s="33"/>
      <c r="P887" s="33"/>
      <c r="Q887" s="95"/>
      <c r="R887" s="33"/>
      <c r="S887" s="33"/>
      <c r="T887" s="95"/>
      <c r="U887" s="33"/>
      <c r="V887" s="33"/>
      <c r="W887" s="95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</row>
    <row r="888" spans="9:37">
      <c r="I888" s="33"/>
      <c r="J888" s="84"/>
      <c r="K888" s="33"/>
      <c r="L888" s="33"/>
      <c r="M888" s="33"/>
      <c r="N888" s="84"/>
      <c r="O888" s="33"/>
      <c r="P888" s="33"/>
      <c r="Q888" s="95"/>
      <c r="R888" s="33"/>
      <c r="S888" s="33"/>
      <c r="T888" s="95"/>
      <c r="U888" s="33"/>
      <c r="V888" s="33"/>
      <c r="W888" s="95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</row>
    <row r="889" spans="9:37">
      <c r="I889" s="33"/>
      <c r="J889" s="84"/>
      <c r="K889" s="33"/>
      <c r="L889" s="33"/>
      <c r="M889" s="33"/>
      <c r="N889" s="84"/>
      <c r="O889" s="33"/>
      <c r="P889" s="33"/>
      <c r="Q889" s="95"/>
      <c r="R889" s="33"/>
      <c r="S889" s="33"/>
      <c r="T889" s="95"/>
      <c r="U889" s="33"/>
      <c r="V889" s="33"/>
      <c r="W889" s="95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</row>
    <row r="890" spans="9:37">
      <c r="I890" s="33"/>
      <c r="J890" s="84"/>
      <c r="K890" s="33"/>
      <c r="L890" s="33"/>
      <c r="M890" s="33"/>
      <c r="N890" s="84"/>
      <c r="O890" s="33"/>
      <c r="P890" s="33"/>
      <c r="Q890" s="95"/>
      <c r="R890" s="33"/>
      <c r="S890" s="33"/>
      <c r="T890" s="95"/>
      <c r="U890" s="33"/>
      <c r="V890" s="33"/>
      <c r="W890" s="95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</row>
    <row r="891" spans="9:37">
      <c r="I891" s="33"/>
      <c r="J891" s="84"/>
      <c r="K891" s="33"/>
      <c r="L891" s="33"/>
      <c r="M891" s="33"/>
      <c r="N891" s="84"/>
      <c r="O891" s="33"/>
      <c r="P891" s="33"/>
      <c r="Q891" s="95"/>
      <c r="R891" s="33"/>
      <c r="S891" s="33"/>
      <c r="T891" s="95"/>
      <c r="U891" s="33"/>
      <c r="V891" s="33"/>
      <c r="W891" s="95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</row>
    <row r="892" spans="9:37">
      <c r="I892" s="33"/>
      <c r="J892" s="84"/>
      <c r="K892" s="33"/>
      <c r="L892" s="33"/>
      <c r="M892" s="33"/>
      <c r="N892" s="84"/>
      <c r="O892" s="33"/>
      <c r="P892" s="33"/>
      <c r="Q892" s="95"/>
      <c r="R892" s="33"/>
      <c r="S892" s="33"/>
      <c r="T892" s="95"/>
      <c r="U892" s="33"/>
      <c r="V892" s="33"/>
      <c r="W892" s="95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</row>
    <row r="893" spans="9:37">
      <c r="I893" s="33"/>
      <c r="J893" s="84"/>
      <c r="K893" s="33"/>
      <c r="L893" s="33"/>
      <c r="M893" s="33"/>
      <c r="N893" s="84"/>
      <c r="O893" s="33"/>
      <c r="P893" s="33"/>
      <c r="Q893" s="95"/>
      <c r="R893" s="33"/>
      <c r="S893" s="33"/>
      <c r="T893" s="95"/>
      <c r="U893" s="33"/>
      <c r="V893" s="33"/>
      <c r="W893" s="95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</row>
    <row r="894" spans="9:37">
      <c r="I894" s="33"/>
      <c r="J894" s="84"/>
      <c r="K894" s="33"/>
      <c r="L894" s="33"/>
      <c r="M894" s="33"/>
      <c r="N894" s="84"/>
      <c r="O894" s="33"/>
      <c r="P894" s="33"/>
      <c r="Q894" s="95"/>
      <c r="R894" s="33"/>
      <c r="S894" s="33"/>
      <c r="T894" s="95"/>
      <c r="U894" s="33"/>
      <c r="V894" s="33"/>
      <c r="W894" s="95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</row>
    <row r="895" spans="9:37">
      <c r="I895" s="33"/>
      <c r="J895" s="84"/>
      <c r="K895" s="33"/>
      <c r="L895" s="33"/>
      <c r="M895" s="33"/>
      <c r="N895" s="84"/>
      <c r="O895" s="33"/>
      <c r="P895" s="33"/>
      <c r="Q895" s="95"/>
      <c r="R895" s="33"/>
      <c r="S895" s="33"/>
      <c r="T895" s="95"/>
      <c r="U895" s="33"/>
      <c r="V895" s="33"/>
      <c r="W895" s="95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</row>
    <row r="896" spans="9:37">
      <c r="I896" s="33"/>
      <c r="J896" s="84"/>
      <c r="K896" s="33"/>
      <c r="L896" s="33"/>
      <c r="M896" s="33"/>
      <c r="N896" s="84"/>
      <c r="O896" s="33"/>
      <c r="P896" s="33"/>
      <c r="Q896" s="95"/>
      <c r="R896" s="33"/>
      <c r="S896" s="33"/>
      <c r="T896" s="95"/>
      <c r="U896" s="33"/>
      <c r="V896" s="33"/>
      <c r="W896" s="95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</row>
    <row r="897" spans="9:37">
      <c r="I897" s="33"/>
      <c r="J897" s="84"/>
      <c r="K897" s="33"/>
      <c r="L897" s="33"/>
      <c r="M897" s="33"/>
      <c r="N897" s="84"/>
      <c r="O897" s="33"/>
      <c r="P897" s="33"/>
      <c r="Q897" s="95"/>
      <c r="R897" s="33"/>
      <c r="S897" s="33"/>
      <c r="T897" s="95"/>
      <c r="U897" s="33"/>
      <c r="V897" s="33"/>
      <c r="W897" s="95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</row>
    <row r="898" spans="9:37">
      <c r="I898" s="33"/>
      <c r="J898" s="84"/>
      <c r="K898" s="33"/>
      <c r="L898" s="33"/>
      <c r="M898" s="33"/>
      <c r="N898" s="84"/>
      <c r="O898" s="33"/>
      <c r="P898" s="33"/>
      <c r="Q898" s="95"/>
      <c r="R898" s="33"/>
      <c r="S898" s="33"/>
      <c r="T898" s="95"/>
      <c r="U898" s="33"/>
      <c r="V898" s="33"/>
      <c r="W898" s="95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</row>
    <row r="899" spans="9:37">
      <c r="I899" s="33"/>
      <c r="J899" s="84"/>
      <c r="K899" s="33"/>
      <c r="L899" s="33"/>
      <c r="M899" s="33"/>
      <c r="N899" s="84"/>
      <c r="O899" s="33"/>
      <c r="P899" s="33"/>
      <c r="Q899" s="95"/>
      <c r="R899" s="33"/>
      <c r="S899" s="33"/>
      <c r="T899" s="95"/>
      <c r="U899" s="33"/>
      <c r="V899" s="33"/>
      <c r="W899" s="95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</row>
    <row r="900" spans="9:37">
      <c r="I900" s="33"/>
      <c r="J900" s="84"/>
      <c r="K900" s="33"/>
      <c r="L900" s="33"/>
      <c r="M900" s="33"/>
      <c r="N900" s="84"/>
      <c r="O900" s="33"/>
      <c r="P900" s="33"/>
      <c r="Q900" s="95"/>
      <c r="R900" s="33"/>
      <c r="S900" s="33"/>
      <c r="T900" s="95"/>
      <c r="U900" s="33"/>
      <c r="V900" s="33"/>
      <c r="W900" s="95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</row>
    <row r="901" spans="9:37">
      <c r="I901" s="33"/>
      <c r="J901" s="84"/>
      <c r="K901" s="33"/>
      <c r="L901" s="33"/>
      <c r="M901" s="33"/>
      <c r="N901" s="84"/>
      <c r="O901" s="33"/>
      <c r="P901" s="33"/>
      <c r="Q901" s="95"/>
      <c r="R901" s="33"/>
      <c r="S901" s="33"/>
      <c r="T901" s="95"/>
      <c r="U901" s="33"/>
      <c r="V901" s="33"/>
      <c r="W901" s="95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</row>
    <row r="902" spans="9:37">
      <c r="I902" s="33"/>
      <c r="J902" s="84"/>
      <c r="K902" s="33"/>
      <c r="L902" s="33"/>
      <c r="M902" s="33"/>
      <c r="N902" s="84"/>
      <c r="O902" s="33"/>
      <c r="P902" s="33"/>
      <c r="Q902" s="95"/>
      <c r="R902" s="33"/>
      <c r="S902" s="33"/>
      <c r="T902" s="95"/>
      <c r="U902" s="33"/>
      <c r="V902" s="33"/>
      <c r="W902" s="95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</row>
    <row r="903" spans="9:37">
      <c r="I903" s="33"/>
      <c r="J903" s="84"/>
      <c r="K903" s="33"/>
      <c r="L903" s="33"/>
      <c r="M903" s="33"/>
      <c r="N903" s="84"/>
      <c r="O903" s="33"/>
      <c r="P903" s="33"/>
      <c r="Q903" s="95"/>
      <c r="R903" s="33"/>
      <c r="S903" s="33"/>
      <c r="T903" s="95"/>
      <c r="U903" s="33"/>
      <c r="V903" s="33"/>
      <c r="W903" s="95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</row>
    <row r="904" spans="9:37">
      <c r="I904" s="33"/>
      <c r="J904" s="84"/>
      <c r="K904" s="33"/>
      <c r="L904" s="33"/>
      <c r="M904" s="33"/>
      <c r="N904" s="84"/>
      <c r="O904" s="33"/>
      <c r="P904" s="33"/>
      <c r="Q904" s="95"/>
      <c r="R904" s="33"/>
      <c r="S904" s="33"/>
      <c r="T904" s="95"/>
      <c r="U904" s="33"/>
      <c r="V904" s="33"/>
      <c r="W904" s="95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</row>
    <row r="905" spans="9:37">
      <c r="I905" s="33"/>
      <c r="J905" s="84"/>
      <c r="K905" s="33"/>
      <c r="L905" s="33"/>
      <c r="M905" s="33"/>
      <c r="N905" s="84"/>
      <c r="O905" s="33"/>
      <c r="P905" s="33"/>
      <c r="Q905" s="95"/>
      <c r="R905" s="33"/>
      <c r="S905" s="33"/>
      <c r="T905" s="95"/>
      <c r="U905" s="33"/>
      <c r="V905" s="33"/>
      <c r="W905" s="95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</row>
    <row r="906" spans="9:37">
      <c r="I906" s="33"/>
      <c r="J906" s="84"/>
      <c r="K906" s="33"/>
      <c r="L906" s="33"/>
      <c r="M906" s="33"/>
      <c r="N906" s="84"/>
      <c r="O906" s="33"/>
      <c r="P906" s="33"/>
      <c r="Q906" s="95"/>
      <c r="R906" s="33"/>
      <c r="S906" s="33"/>
      <c r="T906" s="95"/>
      <c r="U906" s="33"/>
      <c r="V906" s="33"/>
      <c r="W906" s="95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</row>
    <row r="907" spans="9:37">
      <c r="I907" s="33"/>
      <c r="J907" s="84"/>
      <c r="K907" s="33"/>
      <c r="L907" s="33"/>
      <c r="M907" s="33"/>
      <c r="N907" s="84"/>
      <c r="O907" s="33"/>
      <c r="P907" s="33"/>
      <c r="Q907" s="95"/>
      <c r="R907" s="33"/>
      <c r="S907" s="33"/>
      <c r="T907" s="95"/>
      <c r="U907" s="33"/>
      <c r="V907" s="33"/>
      <c r="W907" s="95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</row>
    <row r="908" spans="9:37">
      <c r="I908" s="33"/>
      <c r="J908" s="84"/>
      <c r="K908" s="33"/>
      <c r="L908" s="33"/>
      <c r="M908" s="33"/>
      <c r="N908" s="84"/>
      <c r="O908" s="33"/>
      <c r="P908" s="33"/>
      <c r="Q908" s="95"/>
      <c r="R908" s="33"/>
      <c r="S908" s="33"/>
      <c r="T908" s="95"/>
      <c r="U908" s="33"/>
      <c r="V908" s="33"/>
      <c r="W908" s="95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</row>
    <row r="909" spans="9:37">
      <c r="I909" s="33"/>
      <c r="J909" s="84"/>
      <c r="K909" s="33"/>
      <c r="L909" s="33"/>
      <c r="M909" s="33"/>
      <c r="N909" s="84"/>
      <c r="O909" s="33"/>
      <c r="P909" s="33"/>
      <c r="Q909" s="95"/>
      <c r="R909" s="33"/>
      <c r="S909" s="33"/>
      <c r="T909" s="95"/>
      <c r="U909" s="33"/>
      <c r="V909" s="33"/>
      <c r="W909" s="95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</row>
    <row r="910" spans="9:37">
      <c r="I910" s="33"/>
      <c r="J910" s="84"/>
      <c r="K910" s="33"/>
      <c r="L910" s="33"/>
      <c r="M910" s="33"/>
      <c r="N910" s="84"/>
      <c r="O910" s="33"/>
      <c r="P910" s="33"/>
      <c r="Q910" s="95"/>
      <c r="R910" s="33"/>
      <c r="S910" s="33"/>
      <c r="T910" s="95"/>
      <c r="U910" s="33"/>
      <c r="V910" s="33"/>
      <c r="W910" s="95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</row>
    <row r="911" spans="9:37">
      <c r="I911" s="33"/>
      <c r="J911" s="84"/>
      <c r="K911" s="33"/>
      <c r="L911" s="33"/>
      <c r="M911" s="33"/>
      <c r="N911" s="84"/>
      <c r="O911" s="33"/>
      <c r="P911" s="33"/>
      <c r="Q911" s="95"/>
      <c r="R911" s="33"/>
      <c r="S911" s="33"/>
      <c r="T911" s="95"/>
      <c r="U911" s="33"/>
      <c r="V911" s="33"/>
      <c r="W911" s="95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</row>
    <row r="912" spans="9:37">
      <c r="I912" s="33"/>
      <c r="J912" s="84"/>
      <c r="K912" s="33"/>
      <c r="L912" s="33"/>
      <c r="M912" s="33"/>
      <c r="N912" s="84"/>
      <c r="O912" s="33"/>
      <c r="P912" s="33"/>
      <c r="Q912" s="95"/>
      <c r="R912" s="33"/>
      <c r="S912" s="33"/>
      <c r="T912" s="95"/>
      <c r="U912" s="33"/>
      <c r="V912" s="33"/>
      <c r="W912" s="95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</row>
    <row r="913" spans="9:37">
      <c r="I913" s="33"/>
      <c r="J913" s="84"/>
      <c r="K913" s="33"/>
      <c r="L913" s="33"/>
      <c r="M913" s="33"/>
      <c r="N913" s="84"/>
      <c r="O913" s="33"/>
      <c r="P913" s="33"/>
      <c r="Q913" s="95"/>
      <c r="R913" s="33"/>
      <c r="S913" s="33"/>
      <c r="T913" s="95"/>
      <c r="U913" s="33"/>
      <c r="V913" s="33"/>
      <c r="W913" s="95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</row>
    <row r="914" spans="9:37">
      <c r="I914" s="33"/>
      <c r="J914" s="84"/>
      <c r="K914" s="33"/>
      <c r="L914" s="33"/>
      <c r="M914" s="33"/>
      <c r="N914" s="84"/>
      <c r="O914" s="33"/>
      <c r="P914" s="33"/>
      <c r="Q914" s="95"/>
      <c r="R914" s="33"/>
      <c r="S914" s="33"/>
      <c r="T914" s="95"/>
      <c r="U914" s="33"/>
      <c r="V914" s="33"/>
      <c r="W914" s="95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</row>
    <row r="915" spans="9:37">
      <c r="I915" s="33"/>
      <c r="J915" s="84"/>
      <c r="K915" s="33"/>
      <c r="L915" s="33"/>
      <c r="M915" s="33"/>
      <c r="N915" s="84"/>
      <c r="O915" s="33"/>
      <c r="P915" s="33"/>
      <c r="Q915" s="95"/>
      <c r="R915" s="33"/>
      <c r="S915" s="33"/>
      <c r="T915" s="95"/>
      <c r="U915" s="33"/>
      <c r="V915" s="33"/>
      <c r="W915" s="95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</row>
    <row r="916" spans="9:37">
      <c r="I916" s="33"/>
      <c r="J916" s="84"/>
      <c r="K916" s="33"/>
      <c r="L916" s="33"/>
      <c r="M916" s="33"/>
      <c r="N916" s="84"/>
      <c r="O916" s="33"/>
      <c r="P916" s="33"/>
      <c r="Q916" s="95"/>
      <c r="R916" s="33"/>
      <c r="S916" s="33"/>
      <c r="T916" s="95"/>
      <c r="U916" s="33"/>
      <c r="V916" s="33"/>
      <c r="W916" s="95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</row>
    <row r="917" spans="9:37">
      <c r="I917" s="33"/>
      <c r="J917" s="84"/>
      <c r="K917" s="33"/>
      <c r="L917" s="33"/>
      <c r="M917" s="33"/>
      <c r="N917" s="84"/>
      <c r="O917" s="33"/>
      <c r="P917" s="33"/>
      <c r="Q917" s="95"/>
      <c r="R917" s="33"/>
      <c r="S917" s="33"/>
      <c r="T917" s="95"/>
      <c r="U917" s="33"/>
      <c r="V917" s="33"/>
      <c r="W917" s="95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</row>
    <row r="918" spans="9:37">
      <c r="I918" s="33"/>
      <c r="J918" s="84"/>
      <c r="K918" s="33"/>
      <c r="L918" s="33"/>
      <c r="M918" s="33"/>
      <c r="N918" s="84"/>
      <c r="O918" s="33"/>
      <c r="P918" s="33"/>
      <c r="Q918" s="95"/>
      <c r="R918" s="33"/>
      <c r="S918" s="33"/>
      <c r="T918" s="95"/>
      <c r="U918" s="33"/>
      <c r="V918" s="33"/>
      <c r="W918" s="95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</row>
    <row r="919" spans="9:37">
      <c r="I919" s="33"/>
      <c r="J919" s="84"/>
      <c r="K919" s="33"/>
      <c r="L919" s="33"/>
      <c r="M919" s="33"/>
      <c r="N919" s="84"/>
      <c r="O919" s="33"/>
      <c r="P919" s="33"/>
      <c r="Q919" s="95"/>
      <c r="R919" s="33"/>
      <c r="S919" s="33"/>
      <c r="T919" s="95"/>
      <c r="U919" s="33"/>
      <c r="V919" s="33"/>
      <c r="W919" s="95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</row>
    <row r="920" spans="9:37">
      <c r="I920" s="33"/>
      <c r="J920" s="84"/>
      <c r="K920" s="33"/>
      <c r="L920" s="33"/>
      <c r="M920" s="33"/>
      <c r="N920" s="84"/>
      <c r="O920" s="33"/>
      <c r="P920" s="33"/>
      <c r="Q920" s="95"/>
      <c r="R920" s="33"/>
      <c r="S920" s="33"/>
      <c r="T920" s="95"/>
      <c r="U920" s="33"/>
      <c r="V920" s="33"/>
      <c r="W920" s="95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</row>
    <row r="921" spans="9:37">
      <c r="I921" s="33"/>
      <c r="J921" s="84"/>
      <c r="K921" s="33"/>
      <c r="L921" s="33"/>
      <c r="M921" s="33"/>
      <c r="N921" s="84"/>
      <c r="O921" s="33"/>
      <c r="P921" s="33"/>
      <c r="Q921" s="95"/>
      <c r="R921" s="33"/>
      <c r="S921" s="33"/>
      <c r="T921" s="95"/>
      <c r="U921" s="33"/>
      <c r="V921" s="33"/>
      <c r="W921" s="95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</row>
    <row r="922" spans="9:37">
      <c r="I922" s="33"/>
      <c r="J922" s="84"/>
      <c r="K922" s="33"/>
      <c r="L922" s="33"/>
      <c r="M922" s="33"/>
      <c r="N922" s="84"/>
      <c r="O922" s="33"/>
      <c r="P922" s="33"/>
      <c r="Q922" s="95"/>
      <c r="R922" s="33"/>
      <c r="S922" s="33"/>
      <c r="T922" s="95"/>
      <c r="U922" s="33"/>
      <c r="V922" s="33"/>
      <c r="W922" s="95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</row>
    <row r="923" spans="9:37">
      <c r="I923" s="33"/>
      <c r="J923" s="84"/>
      <c r="K923" s="33"/>
      <c r="L923" s="33"/>
      <c r="M923" s="33"/>
      <c r="N923" s="84"/>
      <c r="O923" s="33"/>
      <c r="P923" s="33"/>
      <c r="Q923" s="95"/>
      <c r="R923" s="33"/>
      <c r="S923" s="33"/>
      <c r="T923" s="95"/>
      <c r="U923" s="33"/>
      <c r="V923" s="33"/>
      <c r="W923" s="95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</row>
    <row r="924" spans="9:37">
      <c r="I924" s="33"/>
      <c r="J924" s="84"/>
      <c r="K924" s="33"/>
      <c r="L924" s="33"/>
      <c r="M924" s="33"/>
      <c r="N924" s="84"/>
      <c r="O924" s="33"/>
      <c r="P924" s="33"/>
      <c r="Q924" s="95"/>
      <c r="R924" s="33"/>
      <c r="S924" s="33"/>
      <c r="T924" s="95"/>
      <c r="U924" s="33"/>
      <c r="V924" s="33"/>
      <c r="W924" s="95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</row>
    <row r="925" spans="9:37">
      <c r="I925" s="33"/>
      <c r="J925" s="84"/>
      <c r="K925" s="33"/>
      <c r="L925" s="33"/>
      <c r="M925" s="33"/>
      <c r="N925" s="84"/>
      <c r="O925" s="33"/>
      <c r="P925" s="33"/>
      <c r="Q925" s="95"/>
      <c r="R925" s="33"/>
      <c r="S925" s="33"/>
      <c r="T925" s="95"/>
      <c r="U925" s="33"/>
      <c r="V925" s="33"/>
      <c r="W925" s="95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</row>
    <row r="926" spans="9:37">
      <c r="I926" s="33"/>
      <c r="J926" s="84"/>
      <c r="K926" s="33"/>
      <c r="L926" s="33"/>
      <c r="M926" s="33"/>
      <c r="N926" s="84"/>
      <c r="O926" s="33"/>
      <c r="P926" s="33"/>
      <c r="Q926" s="95"/>
      <c r="R926" s="33"/>
      <c r="S926" s="33"/>
      <c r="T926" s="95"/>
      <c r="U926" s="33"/>
      <c r="V926" s="33"/>
      <c r="W926" s="95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</row>
    <row r="927" spans="9:37">
      <c r="I927" s="33"/>
      <c r="J927" s="84"/>
      <c r="K927" s="33"/>
      <c r="L927" s="33"/>
      <c r="M927" s="33"/>
      <c r="N927" s="84"/>
      <c r="O927" s="33"/>
      <c r="P927" s="33"/>
      <c r="Q927" s="95"/>
      <c r="R927" s="33"/>
      <c r="S927" s="33"/>
      <c r="T927" s="95"/>
      <c r="U927" s="33"/>
      <c r="V927" s="33"/>
      <c r="W927" s="95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</row>
    <row r="928" spans="9:37">
      <c r="I928" s="33"/>
      <c r="J928" s="84"/>
      <c r="K928" s="33"/>
      <c r="L928" s="33"/>
      <c r="M928" s="33"/>
      <c r="N928" s="84"/>
      <c r="O928" s="33"/>
      <c r="P928" s="33"/>
      <c r="Q928" s="95"/>
      <c r="R928" s="33"/>
      <c r="S928" s="33"/>
      <c r="T928" s="95"/>
      <c r="U928" s="33"/>
      <c r="V928" s="33"/>
      <c r="W928" s="95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</row>
    <row r="929" spans="9:37">
      <c r="I929" s="33"/>
      <c r="J929" s="84"/>
      <c r="K929" s="33"/>
      <c r="L929" s="33"/>
      <c r="M929" s="33"/>
      <c r="N929" s="84"/>
      <c r="O929" s="33"/>
      <c r="P929" s="33"/>
      <c r="Q929" s="95"/>
      <c r="R929" s="33"/>
      <c r="S929" s="33"/>
      <c r="T929" s="95"/>
      <c r="U929" s="33"/>
      <c r="V929" s="33"/>
      <c r="W929" s="95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</row>
    <row r="930" spans="9:37">
      <c r="I930" s="33"/>
      <c r="J930" s="84"/>
      <c r="K930" s="33"/>
      <c r="L930" s="33"/>
      <c r="M930" s="33"/>
      <c r="N930" s="84"/>
      <c r="O930" s="33"/>
      <c r="P930" s="33"/>
      <c r="Q930" s="95"/>
      <c r="R930" s="33"/>
      <c r="S930" s="33"/>
      <c r="T930" s="95"/>
      <c r="U930" s="33"/>
      <c r="V930" s="33"/>
      <c r="W930" s="95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</row>
    <row r="931" spans="9:37">
      <c r="I931" s="33"/>
      <c r="J931" s="84"/>
      <c r="K931" s="33"/>
      <c r="L931" s="33"/>
      <c r="M931" s="33"/>
      <c r="N931" s="84"/>
      <c r="O931" s="33"/>
      <c r="P931" s="33"/>
      <c r="Q931" s="95"/>
      <c r="R931" s="33"/>
      <c r="S931" s="33"/>
      <c r="T931" s="95"/>
      <c r="U931" s="33"/>
      <c r="V931" s="33"/>
      <c r="W931" s="95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</row>
    <row r="932" spans="9:37">
      <c r="I932" s="33"/>
      <c r="J932" s="84"/>
      <c r="K932" s="33"/>
      <c r="L932" s="33"/>
      <c r="M932" s="33"/>
      <c r="N932" s="84"/>
      <c r="O932" s="33"/>
      <c r="P932" s="33"/>
      <c r="Q932" s="95"/>
      <c r="R932" s="33"/>
      <c r="S932" s="33"/>
      <c r="T932" s="95"/>
      <c r="U932" s="33"/>
      <c r="V932" s="33"/>
      <c r="W932" s="95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</row>
    <row r="933" spans="9:37">
      <c r="I933" s="33"/>
      <c r="J933" s="84"/>
      <c r="K933" s="33"/>
      <c r="L933" s="33"/>
      <c r="M933" s="33"/>
      <c r="N933" s="84"/>
      <c r="O933" s="33"/>
      <c r="P933" s="33"/>
      <c r="Q933" s="95"/>
      <c r="R933" s="33"/>
      <c r="S933" s="33"/>
      <c r="T933" s="95"/>
      <c r="U933" s="33"/>
      <c r="V933" s="33"/>
      <c r="W933" s="95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</row>
    <row r="934" spans="9:37">
      <c r="I934" s="33"/>
      <c r="J934" s="84"/>
      <c r="K934" s="33"/>
      <c r="L934" s="33"/>
      <c r="M934" s="33"/>
      <c r="N934" s="84"/>
      <c r="O934" s="33"/>
      <c r="P934" s="33"/>
      <c r="Q934" s="95"/>
      <c r="R934" s="33"/>
      <c r="S934" s="33"/>
      <c r="T934" s="95"/>
      <c r="U934" s="33"/>
      <c r="V934" s="33"/>
      <c r="W934" s="95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</row>
    <row r="935" spans="9:37">
      <c r="I935" s="33"/>
      <c r="J935" s="84"/>
      <c r="K935" s="33"/>
      <c r="L935" s="33"/>
      <c r="M935" s="33"/>
      <c r="N935" s="84"/>
      <c r="O935" s="33"/>
      <c r="P935" s="33"/>
      <c r="Q935" s="95"/>
      <c r="R935" s="33"/>
      <c r="S935" s="33"/>
      <c r="T935" s="95"/>
      <c r="U935" s="33"/>
      <c r="V935" s="33"/>
      <c r="W935" s="95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</row>
    <row r="936" spans="9:37">
      <c r="I936" s="33"/>
      <c r="J936" s="84"/>
      <c r="K936" s="33"/>
      <c r="L936" s="33"/>
      <c r="M936" s="33"/>
      <c r="N936" s="84"/>
      <c r="O936" s="33"/>
      <c r="P936" s="33"/>
      <c r="Q936" s="95"/>
      <c r="R936" s="33"/>
      <c r="S936" s="33"/>
      <c r="T936" s="95"/>
      <c r="U936" s="33"/>
      <c r="V936" s="33"/>
      <c r="W936" s="95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</row>
    <row r="937" spans="9:37">
      <c r="I937" s="33"/>
      <c r="J937" s="84"/>
      <c r="K937" s="33"/>
      <c r="L937" s="33"/>
      <c r="M937" s="33"/>
      <c r="N937" s="84"/>
      <c r="O937" s="33"/>
      <c r="P937" s="33"/>
      <c r="Q937" s="95"/>
      <c r="R937" s="33"/>
      <c r="S937" s="33"/>
      <c r="T937" s="95"/>
      <c r="U937" s="33"/>
      <c r="V937" s="33"/>
      <c r="W937" s="95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</row>
    <row r="938" spans="9:37">
      <c r="I938" s="33"/>
      <c r="J938" s="84"/>
      <c r="K938" s="33"/>
      <c r="L938" s="33"/>
      <c r="M938" s="33"/>
      <c r="N938" s="84"/>
      <c r="O938" s="33"/>
      <c r="P938" s="33"/>
      <c r="Q938" s="95"/>
      <c r="R938" s="33"/>
      <c r="S938" s="33"/>
      <c r="T938" s="95"/>
      <c r="U938" s="33"/>
      <c r="V938" s="33"/>
      <c r="W938" s="95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</row>
    <row r="939" spans="9:37">
      <c r="I939" s="33"/>
      <c r="J939" s="84"/>
      <c r="K939" s="33"/>
      <c r="L939" s="33"/>
      <c r="M939" s="33"/>
      <c r="N939" s="84"/>
      <c r="O939" s="33"/>
      <c r="P939" s="33"/>
      <c r="Q939" s="95"/>
      <c r="R939" s="33"/>
      <c r="S939" s="33"/>
      <c r="T939" s="95"/>
      <c r="U939" s="33"/>
      <c r="V939" s="33"/>
      <c r="W939" s="95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</row>
    <row r="940" spans="9:37">
      <c r="I940" s="33"/>
      <c r="J940" s="84"/>
      <c r="K940" s="33"/>
      <c r="L940" s="33"/>
      <c r="M940" s="33"/>
      <c r="N940" s="84"/>
      <c r="O940" s="33"/>
      <c r="P940" s="33"/>
      <c r="Q940" s="95"/>
      <c r="R940" s="33"/>
      <c r="S940" s="33"/>
      <c r="T940" s="95"/>
      <c r="U940" s="33"/>
      <c r="V940" s="33"/>
      <c r="W940" s="95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</row>
    <row r="941" spans="9:37">
      <c r="I941" s="33"/>
      <c r="J941" s="84"/>
      <c r="K941" s="33"/>
      <c r="L941" s="33"/>
      <c r="M941" s="33"/>
      <c r="N941" s="84"/>
      <c r="O941" s="33"/>
      <c r="P941" s="33"/>
      <c r="Q941" s="95"/>
      <c r="R941" s="33"/>
      <c r="S941" s="33"/>
      <c r="T941" s="95"/>
      <c r="U941" s="33"/>
      <c r="V941" s="33"/>
      <c r="W941" s="95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</row>
    <row r="942" spans="9:37">
      <c r="I942" s="33"/>
      <c r="J942" s="84"/>
      <c r="K942" s="33"/>
      <c r="L942" s="33"/>
      <c r="M942" s="33"/>
      <c r="N942" s="84"/>
      <c r="O942" s="33"/>
      <c r="P942" s="33"/>
      <c r="Q942" s="95"/>
      <c r="R942" s="33"/>
      <c r="S942" s="33"/>
      <c r="T942" s="95"/>
      <c r="U942" s="33"/>
      <c r="V942" s="33"/>
      <c r="W942" s="95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</row>
    <row r="943" spans="9:37">
      <c r="I943" s="33"/>
      <c r="J943" s="84"/>
      <c r="K943" s="33"/>
      <c r="L943" s="33"/>
      <c r="M943" s="33"/>
      <c r="N943" s="84"/>
      <c r="O943" s="33"/>
      <c r="P943" s="33"/>
      <c r="Q943" s="95"/>
      <c r="R943" s="33"/>
      <c r="S943" s="33"/>
      <c r="T943" s="95"/>
      <c r="U943" s="33"/>
      <c r="V943" s="33"/>
      <c r="W943" s="95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</row>
    <row r="944" spans="9:37">
      <c r="I944" s="33"/>
      <c r="J944" s="84"/>
      <c r="K944" s="33"/>
      <c r="L944" s="33"/>
      <c r="M944" s="33"/>
      <c r="N944" s="84"/>
      <c r="O944" s="33"/>
      <c r="P944" s="33"/>
      <c r="Q944" s="95"/>
      <c r="R944" s="33"/>
      <c r="S944" s="33"/>
      <c r="T944" s="95"/>
      <c r="U944" s="33"/>
      <c r="V944" s="33"/>
      <c r="W944" s="95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</row>
    <row r="945" spans="9:37">
      <c r="I945" s="33"/>
      <c r="J945" s="84"/>
      <c r="K945" s="33"/>
      <c r="L945" s="33"/>
      <c r="M945" s="33"/>
      <c r="N945" s="84"/>
      <c r="O945" s="33"/>
      <c r="P945" s="33"/>
      <c r="Q945" s="95"/>
      <c r="R945" s="33"/>
      <c r="S945" s="33"/>
      <c r="T945" s="95"/>
      <c r="U945" s="33"/>
      <c r="V945" s="33"/>
      <c r="W945" s="95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</row>
    <row r="946" spans="9:37">
      <c r="I946" s="33"/>
      <c r="J946" s="84"/>
      <c r="K946" s="33"/>
      <c r="L946" s="33"/>
      <c r="M946" s="33"/>
      <c r="N946" s="84"/>
      <c r="O946" s="33"/>
      <c r="P946" s="33"/>
      <c r="Q946" s="95"/>
      <c r="R946" s="33"/>
      <c r="S946" s="33"/>
      <c r="T946" s="95"/>
      <c r="U946" s="33"/>
      <c r="V946" s="33"/>
      <c r="W946" s="95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</row>
    <row r="947" spans="9:37">
      <c r="I947" s="33"/>
      <c r="J947" s="84"/>
      <c r="K947" s="33"/>
      <c r="L947" s="33"/>
      <c r="M947" s="33"/>
      <c r="N947" s="84"/>
      <c r="O947" s="33"/>
      <c r="P947" s="33"/>
      <c r="Q947" s="95"/>
      <c r="R947" s="33"/>
      <c r="S947" s="33"/>
      <c r="T947" s="95"/>
      <c r="U947" s="33"/>
      <c r="V947" s="33"/>
      <c r="W947" s="95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</row>
    <row r="948" spans="9:37">
      <c r="I948" s="33"/>
      <c r="J948" s="84"/>
      <c r="K948" s="33"/>
      <c r="L948" s="33"/>
      <c r="M948" s="33"/>
      <c r="N948" s="84"/>
      <c r="O948" s="33"/>
      <c r="P948" s="33"/>
      <c r="Q948" s="95"/>
      <c r="R948" s="33"/>
      <c r="S948" s="33"/>
      <c r="T948" s="95"/>
      <c r="U948" s="33"/>
      <c r="V948" s="33"/>
      <c r="W948" s="95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</row>
    <row r="949" spans="9:37">
      <c r="I949" s="33"/>
      <c r="J949" s="84"/>
      <c r="K949" s="33"/>
      <c r="L949" s="33"/>
      <c r="M949" s="33"/>
      <c r="N949" s="84"/>
      <c r="O949" s="33"/>
      <c r="P949" s="33"/>
      <c r="Q949" s="95"/>
      <c r="R949" s="33"/>
      <c r="S949" s="33"/>
      <c r="T949" s="95"/>
      <c r="U949" s="33"/>
      <c r="V949" s="33"/>
      <c r="W949" s="95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</row>
    <row r="950" spans="9:37">
      <c r="I950" s="33"/>
      <c r="J950" s="84"/>
      <c r="K950" s="33"/>
      <c r="L950" s="33"/>
      <c r="M950" s="33"/>
      <c r="N950" s="84"/>
      <c r="O950" s="33"/>
      <c r="P950" s="33"/>
      <c r="Q950" s="95"/>
      <c r="R950" s="33"/>
      <c r="S950" s="33"/>
      <c r="T950" s="95"/>
      <c r="U950" s="33"/>
      <c r="V950" s="33"/>
      <c r="W950" s="95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</row>
    <row r="951" spans="9:37">
      <c r="I951" s="33"/>
      <c r="J951" s="84"/>
      <c r="K951" s="33"/>
      <c r="L951" s="33"/>
      <c r="M951" s="33"/>
      <c r="N951" s="84"/>
      <c r="O951" s="33"/>
      <c r="P951" s="33"/>
      <c r="Q951" s="95"/>
      <c r="R951" s="33"/>
      <c r="S951" s="33"/>
      <c r="T951" s="95"/>
      <c r="U951" s="33"/>
      <c r="V951" s="33"/>
      <c r="W951" s="95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</row>
    <row r="952" spans="9:37">
      <c r="I952" s="33"/>
      <c r="J952" s="84"/>
      <c r="K952" s="33"/>
      <c r="L952" s="33"/>
      <c r="M952" s="33"/>
      <c r="N952" s="84"/>
      <c r="O952" s="33"/>
      <c r="P952" s="33"/>
      <c r="Q952" s="95"/>
      <c r="R952" s="33"/>
      <c r="S952" s="33"/>
      <c r="T952" s="95"/>
      <c r="U952" s="33"/>
      <c r="V952" s="33"/>
      <c r="W952" s="95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</row>
    <row r="953" spans="9:37">
      <c r="I953" s="33"/>
      <c r="J953" s="84"/>
      <c r="K953" s="33"/>
      <c r="L953" s="33"/>
      <c r="M953" s="33"/>
      <c r="N953" s="84"/>
      <c r="O953" s="33"/>
      <c r="P953" s="33"/>
      <c r="Q953" s="95"/>
      <c r="R953" s="33"/>
      <c r="S953" s="33"/>
      <c r="T953" s="95"/>
      <c r="U953" s="33"/>
      <c r="V953" s="33"/>
      <c r="W953" s="95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</row>
    <row r="954" spans="9:37">
      <c r="I954" s="33"/>
      <c r="J954" s="84"/>
      <c r="K954" s="33"/>
      <c r="L954" s="33"/>
      <c r="M954" s="33"/>
      <c r="N954" s="84"/>
      <c r="O954" s="33"/>
      <c r="P954" s="33"/>
      <c r="Q954" s="95"/>
      <c r="R954" s="33"/>
      <c r="S954" s="33"/>
      <c r="T954" s="95"/>
      <c r="U954" s="33"/>
      <c r="V954" s="33"/>
      <c r="W954" s="95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</row>
    <row r="955" spans="9:37">
      <c r="I955" s="33"/>
      <c r="J955" s="84"/>
      <c r="K955" s="33"/>
      <c r="L955" s="33"/>
      <c r="M955" s="33"/>
      <c r="N955" s="84"/>
      <c r="O955" s="33"/>
      <c r="P955" s="33"/>
      <c r="Q955" s="95"/>
      <c r="R955" s="33"/>
      <c r="S955" s="33"/>
      <c r="T955" s="95"/>
      <c r="U955" s="33"/>
      <c r="V955" s="33"/>
      <c r="W955" s="95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</row>
    <row r="956" spans="9:37">
      <c r="I956" s="33"/>
      <c r="J956" s="84"/>
      <c r="K956" s="33"/>
      <c r="L956" s="33"/>
      <c r="M956" s="33"/>
      <c r="N956" s="84"/>
      <c r="O956" s="33"/>
      <c r="P956" s="33"/>
      <c r="Q956" s="95"/>
      <c r="R956" s="33"/>
      <c r="S956" s="33"/>
      <c r="T956" s="95"/>
      <c r="U956" s="33"/>
      <c r="V956" s="33"/>
      <c r="W956" s="95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</row>
    <row r="957" spans="9:37">
      <c r="I957" s="33"/>
      <c r="J957" s="84"/>
      <c r="K957" s="33"/>
      <c r="L957" s="33"/>
      <c r="M957" s="33"/>
      <c r="N957" s="84"/>
      <c r="O957" s="33"/>
      <c r="P957" s="33"/>
      <c r="Q957" s="95"/>
      <c r="R957" s="33"/>
      <c r="S957" s="33"/>
      <c r="T957" s="95"/>
      <c r="U957" s="33"/>
      <c r="V957" s="33"/>
      <c r="W957" s="95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</row>
    <row r="958" spans="9:37">
      <c r="I958" s="33"/>
      <c r="J958" s="84"/>
      <c r="K958" s="33"/>
      <c r="L958" s="33"/>
      <c r="M958" s="33"/>
      <c r="N958" s="84"/>
      <c r="O958" s="33"/>
      <c r="P958" s="33"/>
      <c r="Q958" s="95"/>
      <c r="R958" s="33"/>
      <c r="S958" s="33"/>
      <c r="T958" s="95"/>
      <c r="U958" s="33"/>
      <c r="V958" s="33"/>
      <c r="W958" s="95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</row>
    <row r="959" spans="9:37">
      <c r="I959" s="33"/>
      <c r="J959" s="84"/>
      <c r="K959" s="33"/>
      <c r="L959" s="33"/>
      <c r="M959" s="33"/>
      <c r="N959" s="84"/>
      <c r="O959" s="33"/>
      <c r="P959" s="33"/>
      <c r="Q959" s="95"/>
      <c r="R959" s="33"/>
      <c r="S959" s="33"/>
      <c r="T959" s="95"/>
      <c r="U959" s="33"/>
      <c r="V959" s="33"/>
      <c r="W959" s="95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</row>
    <row r="960" spans="9:37">
      <c r="I960" s="33"/>
      <c r="J960" s="84"/>
      <c r="K960" s="33"/>
      <c r="L960" s="33"/>
      <c r="M960" s="33"/>
      <c r="N960" s="84"/>
      <c r="O960" s="33"/>
      <c r="P960" s="33"/>
      <c r="Q960" s="95"/>
      <c r="R960" s="33"/>
      <c r="S960" s="33"/>
      <c r="T960" s="95"/>
      <c r="U960" s="33"/>
      <c r="V960" s="33"/>
      <c r="W960" s="95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</row>
    <row r="961" spans="9:37">
      <c r="I961" s="33"/>
      <c r="J961" s="84"/>
      <c r="K961" s="33"/>
      <c r="L961" s="33"/>
      <c r="M961" s="33"/>
      <c r="N961" s="84"/>
      <c r="O961" s="33"/>
      <c r="P961" s="33"/>
      <c r="Q961" s="95"/>
      <c r="R961" s="33"/>
      <c r="S961" s="33"/>
      <c r="T961" s="95"/>
      <c r="U961" s="33"/>
      <c r="V961" s="33"/>
      <c r="W961" s="95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</row>
    <row r="962" spans="9:37">
      <c r="I962" s="33"/>
      <c r="J962" s="84"/>
      <c r="K962" s="33"/>
      <c r="L962" s="33"/>
      <c r="M962" s="33"/>
      <c r="N962" s="84"/>
      <c r="O962" s="33"/>
      <c r="P962" s="33"/>
      <c r="Q962" s="95"/>
      <c r="R962" s="33"/>
      <c r="S962" s="33"/>
      <c r="T962" s="95"/>
      <c r="U962" s="33"/>
      <c r="V962" s="33"/>
      <c r="W962" s="95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</row>
    <row r="963" spans="9:37">
      <c r="I963" s="33"/>
      <c r="J963" s="84"/>
      <c r="K963" s="33"/>
      <c r="L963" s="33"/>
      <c r="M963" s="33"/>
      <c r="N963" s="84"/>
      <c r="O963" s="33"/>
      <c r="P963" s="33"/>
      <c r="Q963" s="95"/>
      <c r="R963" s="33"/>
      <c r="S963" s="33"/>
      <c r="T963" s="95"/>
      <c r="U963" s="33"/>
      <c r="V963" s="33"/>
      <c r="W963" s="95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</row>
    <row r="964" spans="9:37">
      <c r="I964" s="33"/>
      <c r="J964" s="84"/>
      <c r="K964" s="33"/>
      <c r="L964" s="33"/>
      <c r="M964" s="33"/>
      <c r="N964" s="84"/>
      <c r="O964" s="33"/>
      <c r="P964" s="33"/>
      <c r="Q964" s="95"/>
      <c r="R964" s="33"/>
      <c r="S964" s="33"/>
      <c r="T964" s="95"/>
      <c r="U964" s="33"/>
      <c r="V964" s="33"/>
      <c r="W964" s="95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</row>
    <row r="965" spans="9:37">
      <c r="I965" s="33"/>
      <c r="J965" s="84"/>
      <c r="K965" s="33"/>
      <c r="L965" s="33"/>
      <c r="M965" s="33"/>
      <c r="N965" s="84"/>
      <c r="O965" s="33"/>
      <c r="P965" s="33"/>
      <c r="Q965" s="95"/>
      <c r="R965" s="33"/>
      <c r="S965" s="33"/>
      <c r="T965" s="95"/>
      <c r="U965" s="33"/>
      <c r="V965" s="33"/>
      <c r="W965" s="95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</row>
    <row r="966" spans="9:37">
      <c r="I966" s="33"/>
      <c r="J966" s="84"/>
      <c r="K966" s="33"/>
      <c r="L966" s="33"/>
      <c r="M966" s="33"/>
      <c r="N966" s="84"/>
      <c r="O966" s="33"/>
      <c r="P966" s="33"/>
      <c r="Q966" s="95"/>
      <c r="R966" s="33"/>
      <c r="S966" s="33"/>
      <c r="T966" s="95"/>
      <c r="U966" s="33"/>
      <c r="V966" s="33"/>
      <c r="W966" s="95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</row>
    <row r="967" spans="9:37">
      <c r="I967" s="33"/>
      <c r="J967" s="84"/>
      <c r="K967" s="33"/>
      <c r="L967" s="33"/>
      <c r="M967" s="33"/>
      <c r="N967" s="84"/>
      <c r="O967" s="33"/>
      <c r="P967" s="33"/>
      <c r="Q967" s="95"/>
      <c r="R967" s="33"/>
      <c r="S967" s="33"/>
      <c r="T967" s="95"/>
      <c r="U967" s="33"/>
      <c r="V967" s="33"/>
      <c r="W967" s="95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</row>
    <row r="968" spans="9:37">
      <c r="I968" s="33"/>
      <c r="J968" s="84"/>
      <c r="K968" s="33"/>
      <c r="L968" s="33"/>
      <c r="M968" s="33"/>
      <c r="N968" s="84"/>
      <c r="O968" s="33"/>
      <c r="P968" s="33"/>
      <c r="Q968" s="95"/>
      <c r="R968" s="33"/>
      <c r="S968" s="33"/>
      <c r="T968" s="95"/>
      <c r="U968" s="33"/>
      <c r="V968" s="33"/>
      <c r="W968" s="95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</row>
    <row r="969" spans="9:37">
      <c r="I969" s="33"/>
      <c r="J969" s="84"/>
      <c r="K969" s="33"/>
      <c r="L969" s="33"/>
      <c r="M969" s="33"/>
      <c r="N969" s="84"/>
      <c r="O969" s="33"/>
      <c r="P969" s="33"/>
      <c r="Q969" s="95"/>
      <c r="R969" s="33"/>
      <c r="S969" s="33"/>
      <c r="T969" s="95"/>
      <c r="U969" s="33"/>
      <c r="V969" s="33"/>
      <c r="W969" s="95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</row>
    <row r="970" spans="9:37">
      <c r="I970" s="33"/>
      <c r="J970" s="84"/>
      <c r="K970" s="33"/>
      <c r="L970" s="33"/>
      <c r="M970" s="33"/>
      <c r="N970" s="84"/>
      <c r="O970" s="33"/>
      <c r="P970" s="33"/>
      <c r="Q970" s="95"/>
      <c r="R970" s="33"/>
      <c r="S970" s="33"/>
      <c r="T970" s="95"/>
      <c r="U970" s="33"/>
      <c r="V970" s="33"/>
      <c r="W970" s="95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</row>
    <row r="971" spans="9:37">
      <c r="I971" s="33"/>
      <c r="J971" s="84"/>
      <c r="K971" s="33"/>
      <c r="L971" s="33"/>
      <c r="M971" s="33"/>
      <c r="N971" s="84"/>
      <c r="O971" s="33"/>
      <c r="P971" s="33"/>
      <c r="Q971" s="95"/>
      <c r="R971" s="33"/>
      <c r="S971" s="33"/>
      <c r="T971" s="95"/>
      <c r="U971" s="33"/>
      <c r="V971" s="33"/>
      <c r="W971" s="95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</row>
    <row r="972" spans="9:37">
      <c r="I972" s="33"/>
      <c r="J972" s="84"/>
      <c r="K972" s="33"/>
      <c r="L972" s="33"/>
      <c r="M972" s="33"/>
      <c r="N972" s="84"/>
      <c r="O972" s="33"/>
      <c r="P972" s="33"/>
      <c r="Q972" s="95"/>
      <c r="R972" s="33"/>
      <c r="S972" s="33"/>
      <c r="T972" s="95"/>
      <c r="U972" s="33"/>
      <c r="V972" s="33"/>
      <c r="W972" s="95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</row>
    <row r="973" spans="9:37">
      <c r="I973" s="33"/>
      <c r="J973" s="84"/>
      <c r="K973" s="33"/>
      <c r="L973" s="33"/>
      <c r="M973" s="33"/>
      <c r="N973" s="84"/>
      <c r="O973" s="33"/>
      <c r="P973" s="33"/>
      <c r="Q973" s="95"/>
      <c r="R973" s="33"/>
      <c r="S973" s="33"/>
      <c r="T973" s="95"/>
      <c r="U973" s="33"/>
      <c r="V973" s="33"/>
      <c r="W973" s="95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</row>
    <row r="974" spans="9:37">
      <c r="I974" s="33"/>
      <c r="J974" s="84"/>
      <c r="K974" s="33"/>
      <c r="L974" s="33"/>
      <c r="M974" s="33"/>
      <c r="N974" s="84"/>
      <c r="O974" s="33"/>
      <c r="P974" s="33"/>
      <c r="Q974" s="95"/>
      <c r="R974" s="33"/>
      <c r="S974" s="33"/>
      <c r="T974" s="95"/>
      <c r="U974" s="33"/>
      <c r="V974" s="33"/>
      <c r="W974" s="95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</row>
    <row r="975" spans="9:37">
      <c r="I975" s="33"/>
      <c r="J975" s="84"/>
      <c r="K975" s="33"/>
      <c r="L975" s="33"/>
      <c r="M975" s="33"/>
      <c r="N975" s="84"/>
      <c r="O975" s="33"/>
      <c r="P975" s="33"/>
      <c r="Q975" s="95"/>
      <c r="R975" s="33"/>
      <c r="S975" s="33"/>
      <c r="T975" s="95"/>
      <c r="U975" s="33"/>
      <c r="V975" s="33"/>
      <c r="W975" s="95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</row>
    <row r="976" spans="9:37">
      <c r="I976" s="33"/>
      <c r="J976" s="84"/>
      <c r="K976" s="33"/>
      <c r="L976" s="33"/>
      <c r="M976" s="33"/>
      <c r="N976" s="84"/>
      <c r="O976" s="33"/>
      <c r="P976" s="33"/>
      <c r="Q976" s="95"/>
      <c r="R976" s="33"/>
      <c r="S976" s="33"/>
      <c r="T976" s="95"/>
      <c r="U976" s="33"/>
      <c r="V976" s="33"/>
      <c r="W976" s="95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</row>
    <row r="977" spans="9:37">
      <c r="I977" s="33"/>
      <c r="J977" s="84"/>
      <c r="K977" s="33"/>
      <c r="L977" s="33"/>
      <c r="M977" s="33"/>
      <c r="N977" s="84"/>
      <c r="O977" s="33"/>
      <c r="P977" s="33"/>
      <c r="Q977" s="95"/>
      <c r="R977" s="33"/>
      <c r="S977" s="33"/>
      <c r="T977" s="95"/>
      <c r="U977" s="33"/>
      <c r="V977" s="33"/>
      <c r="W977" s="95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</row>
    <row r="978" spans="9:37">
      <c r="I978" s="33"/>
      <c r="J978" s="84"/>
      <c r="K978" s="33"/>
      <c r="L978" s="33"/>
      <c r="M978" s="33"/>
      <c r="N978" s="84"/>
      <c r="O978" s="33"/>
      <c r="P978" s="33"/>
      <c r="Q978" s="95"/>
      <c r="R978" s="33"/>
      <c r="S978" s="33"/>
      <c r="T978" s="95"/>
      <c r="U978" s="33"/>
      <c r="V978" s="33"/>
      <c r="W978" s="95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</row>
    <row r="979" spans="9:37">
      <c r="I979" s="33"/>
      <c r="J979" s="84"/>
      <c r="K979" s="33"/>
      <c r="L979" s="33"/>
      <c r="M979" s="33"/>
      <c r="N979" s="84"/>
      <c r="O979" s="33"/>
      <c r="P979" s="33"/>
      <c r="Q979" s="95"/>
      <c r="R979" s="33"/>
      <c r="S979" s="33"/>
      <c r="T979" s="95"/>
      <c r="U979" s="33"/>
      <c r="V979" s="33"/>
      <c r="W979" s="95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</row>
    <row r="980" spans="9:37">
      <c r="I980" s="33"/>
      <c r="J980" s="84"/>
      <c r="K980" s="33"/>
      <c r="L980" s="33"/>
      <c r="M980" s="33"/>
      <c r="N980" s="84"/>
      <c r="O980" s="33"/>
      <c r="P980" s="33"/>
      <c r="Q980" s="95"/>
      <c r="R980" s="33"/>
      <c r="S980" s="33"/>
      <c r="T980" s="95"/>
      <c r="U980" s="33"/>
      <c r="V980" s="33"/>
      <c r="W980" s="95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</row>
    <row r="981" spans="9:37">
      <c r="I981" s="33"/>
      <c r="J981" s="84"/>
      <c r="K981" s="33"/>
      <c r="L981" s="33"/>
      <c r="M981" s="33"/>
      <c r="N981" s="84"/>
      <c r="O981" s="33"/>
      <c r="P981" s="33"/>
      <c r="Q981" s="95"/>
      <c r="R981" s="33"/>
      <c r="S981" s="33"/>
      <c r="T981" s="95"/>
      <c r="U981" s="33"/>
      <c r="V981" s="33"/>
      <c r="W981" s="95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</row>
    <row r="982" spans="9:37">
      <c r="I982" s="33"/>
      <c r="J982" s="84"/>
      <c r="K982" s="33"/>
      <c r="L982" s="33"/>
      <c r="M982" s="33"/>
      <c r="N982" s="84"/>
      <c r="O982" s="33"/>
      <c r="P982" s="33"/>
      <c r="Q982" s="95"/>
      <c r="R982" s="33"/>
      <c r="S982" s="33"/>
      <c r="T982" s="95"/>
      <c r="U982" s="33"/>
      <c r="V982" s="33"/>
      <c r="W982" s="95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</row>
    <row r="983" spans="9:37">
      <c r="I983" s="33"/>
      <c r="J983" s="84"/>
      <c r="K983" s="33"/>
      <c r="L983" s="33"/>
      <c r="M983" s="33"/>
      <c r="N983" s="84"/>
      <c r="O983" s="33"/>
      <c r="P983" s="33"/>
      <c r="Q983" s="95"/>
      <c r="R983" s="33"/>
      <c r="S983" s="33"/>
      <c r="T983" s="95"/>
      <c r="U983" s="33"/>
      <c r="V983" s="33"/>
      <c r="W983" s="95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</row>
    <row r="984" spans="9:37">
      <c r="I984" s="33"/>
      <c r="J984" s="84"/>
      <c r="K984" s="33"/>
      <c r="L984" s="33"/>
      <c r="M984" s="33"/>
      <c r="N984" s="84"/>
      <c r="O984" s="33"/>
      <c r="P984" s="33"/>
      <c r="Q984" s="95"/>
      <c r="R984" s="33"/>
      <c r="S984" s="33"/>
      <c r="T984" s="95"/>
      <c r="U984" s="33"/>
      <c r="V984" s="33"/>
      <c r="W984" s="95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</row>
    <row r="985" spans="9:37">
      <c r="I985" s="33"/>
      <c r="J985" s="84"/>
      <c r="K985" s="33"/>
      <c r="L985" s="33"/>
      <c r="M985" s="33"/>
      <c r="N985" s="84"/>
      <c r="O985" s="33"/>
      <c r="P985" s="33"/>
      <c r="Q985" s="95"/>
      <c r="R985" s="33"/>
      <c r="S985" s="33"/>
      <c r="T985" s="95"/>
      <c r="U985" s="33"/>
      <c r="V985" s="33"/>
      <c r="W985" s="95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</row>
    <row r="986" spans="9:37">
      <c r="I986" s="33"/>
      <c r="J986" s="84"/>
      <c r="K986" s="33"/>
      <c r="L986" s="33"/>
      <c r="M986" s="33"/>
      <c r="N986" s="84"/>
      <c r="O986" s="33"/>
      <c r="P986" s="33"/>
      <c r="Q986" s="95"/>
      <c r="R986" s="33"/>
      <c r="S986" s="33"/>
      <c r="T986" s="95"/>
      <c r="U986" s="33"/>
      <c r="V986" s="33"/>
      <c r="W986" s="95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</row>
    <row r="987" spans="9:37">
      <c r="I987" s="33"/>
      <c r="J987" s="84"/>
      <c r="K987" s="33"/>
      <c r="L987" s="33"/>
      <c r="M987" s="33"/>
      <c r="N987" s="84"/>
      <c r="O987" s="33"/>
      <c r="P987" s="33"/>
      <c r="Q987" s="95"/>
      <c r="R987" s="33"/>
      <c r="S987" s="33"/>
      <c r="T987" s="95"/>
      <c r="U987" s="33"/>
      <c r="V987" s="33"/>
      <c r="W987" s="95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</row>
    <row r="988" spans="9:37">
      <c r="I988" s="33"/>
      <c r="J988" s="84"/>
      <c r="K988" s="33"/>
      <c r="L988" s="33"/>
      <c r="M988" s="33"/>
      <c r="N988" s="84"/>
      <c r="O988" s="33"/>
      <c r="P988" s="33"/>
      <c r="Q988" s="95"/>
      <c r="R988" s="33"/>
      <c r="S988" s="33"/>
      <c r="T988" s="95"/>
      <c r="U988" s="33"/>
      <c r="V988" s="33"/>
      <c r="W988" s="95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</row>
    <row r="989" spans="9:37">
      <c r="I989" s="33"/>
      <c r="J989" s="84"/>
      <c r="K989" s="33"/>
      <c r="L989" s="33"/>
      <c r="M989" s="33"/>
      <c r="N989" s="84"/>
      <c r="O989" s="33"/>
      <c r="P989" s="33"/>
      <c r="Q989" s="95"/>
      <c r="R989" s="33"/>
      <c r="S989" s="33"/>
      <c r="T989" s="95"/>
      <c r="U989" s="33"/>
      <c r="V989" s="33"/>
      <c r="W989" s="95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</row>
    <row r="990" spans="9:37">
      <c r="I990" s="33"/>
      <c r="J990" s="84"/>
      <c r="K990" s="33"/>
      <c r="L990" s="33"/>
      <c r="M990" s="33"/>
      <c r="N990" s="84"/>
      <c r="O990" s="33"/>
      <c r="P990" s="33"/>
      <c r="Q990" s="95"/>
      <c r="R990" s="33"/>
      <c r="S990" s="33"/>
      <c r="T990" s="95"/>
      <c r="U990" s="33"/>
      <c r="V990" s="33"/>
      <c r="W990" s="95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</row>
    <row r="991" spans="9:37">
      <c r="I991" s="33"/>
      <c r="J991" s="84"/>
      <c r="K991" s="33"/>
      <c r="L991" s="33"/>
      <c r="M991" s="33"/>
      <c r="N991" s="84"/>
      <c r="O991" s="33"/>
      <c r="P991" s="33"/>
      <c r="Q991" s="95"/>
      <c r="R991" s="33"/>
      <c r="S991" s="33"/>
      <c r="T991" s="95"/>
      <c r="U991" s="33"/>
      <c r="V991" s="33"/>
      <c r="W991" s="95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</row>
    <row r="992" spans="9:37">
      <c r="I992" s="33"/>
      <c r="J992" s="84"/>
      <c r="K992" s="33"/>
      <c r="L992" s="33"/>
      <c r="M992" s="33"/>
      <c r="N992" s="84"/>
      <c r="O992" s="33"/>
      <c r="P992" s="33"/>
      <c r="Q992" s="95"/>
      <c r="R992" s="33"/>
      <c r="S992" s="33"/>
      <c r="T992" s="95"/>
      <c r="U992" s="33"/>
      <c r="V992" s="33"/>
      <c r="W992" s="95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</row>
    <row r="993" spans="9:37">
      <c r="I993" s="33"/>
      <c r="J993" s="84"/>
      <c r="K993" s="33"/>
      <c r="L993" s="33"/>
      <c r="M993" s="33"/>
      <c r="N993" s="84"/>
      <c r="O993" s="33"/>
      <c r="P993" s="33"/>
      <c r="Q993" s="95"/>
      <c r="R993" s="33"/>
      <c r="S993" s="33"/>
      <c r="T993" s="95"/>
      <c r="U993" s="33"/>
      <c r="V993" s="33"/>
      <c r="W993" s="95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</row>
    <row r="994" spans="9:37">
      <c r="I994" s="33"/>
      <c r="J994" s="84"/>
      <c r="K994" s="33"/>
      <c r="L994" s="33"/>
      <c r="M994" s="33"/>
      <c r="N994" s="84"/>
      <c r="O994" s="33"/>
      <c r="P994" s="33"/>
      <c r="Q994" s="95"/>
      <c r="R994" s="33"/>
      <c r="S994" s="33"/>
      <c r="T994" s="95"/>
      <c r="U994" s="33"/>
      <c r="V994" s="33"/>
      <c r="W994" s="95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</row>
    <row r="995" spans="9:37">
      <c r="I995" s="33"/>
      <c r="J995" s="84"/>
      <c r="K995" s="33"/>
      <c r="L995" s="33"/>
      <c r="M995" s="33"/>
      <c r="N995" s="84"/>
      <c r="O995" s="33"/>
      <c r="P995" s="33"/>
      <c r="Q995" s="95"/>
      <c r="R995" s="33"/>
      <c r="S995" s="33"/>
      <c r="T995" s="95"/>
      <c r="U995" s="33"/>
      <c r="V995" s="33"/>
      <c r="W995" s="95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</row>
    <row r="996" spans="9:37">
      <c r="I996" s="33"/>
      <c r="J996" s="84"/>
      <c r="K996" s="33"/>
      <c r="L996" s="33"/>
      <c r="M996" s="33"/>
      <c r="N996" s="84"/>
      <c r="O996" s="33"/>
      <c r="P996" s="33"/>
      <c r="Q996" s="95"/>
      <c r="R996" s="33"/>
      <c r="S996" s="33"/>
      <c r="T996" s="95"/>
      <c r="U996" s="33"/>
      <c r="V996" s="33"/>
      <c r="W996" s="95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</row>
    <row r="997" spans="9:37">
      <c r="I997" s="33"/>
      <c r="J997" s="84"/>
      <c r="K997" s="33"/>
      <c r="L997" s="33"/>
      <c r="M997" s="33"/>
      <c r="N997" s="84"/>
      <c r="O997" s="33"/>
      <c r="P997" s="33"/>
      <c r="Q997" s="95"/>
      <c r="R997" s="33"/>
      <c r="S997" s="33"/>
      <c r="T997" s="95"/>
      <c r="U997" s="33"/>
      <c r="V997" s="33"/>
      <c r="W997" s="95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</row>
    <row r="998" spans="9:37">
      <c r="I998" s="33"/>
      <c r="J998" s="84"/>
      <c r="K998" s="33"/>
      <c r="L998" s="33"/>
      <c r="M998" s="33"/>
      <c r="N998" s="84"/>
      <c r="O998" s="33"/>
      <c r="P998" s="33"/>
      <c r="Q998" s="95"/>
      <c r="R998" s="33"/>
      <c r="S998" s="33"/>
      <c r="T998" s="95"/>
      <c r="U998" s="33"/>
      <c r="V998" s="33"/>
      <c r="W998" s="95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</row>
    <row r="999" spans="9:37">
      <c r="I999" s="33"/>
      <c r="J999" s="84"/>
      <c r="K999" s="33"/>
      <c r="L999" s="33"/>
      <c r="M999" s="33"/>
      <c r="N999" s="84"/>
      <c r="O999" s="33"/>
      <c r="P999" s="33"/>
      <c r="Q999" s="95"/>
      <c r="R999" s="33"/>
      <c r="S999" s="33"/>
      <c r="T999" s="95"/>
      <c r="U999" s="33"/>
      <c r="V999" s="33"/>
      <c r="W999" s="95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</row>
    <row r="1000" spans="9:37">
      <c r="I1000" s="33"/>
      <c r="J1000" s="84"/>
      <c r="K1000" s="33"/>
      <c r="L1000" s="33"/>
      <c r="M1000" s="33"/>
      <c r="N1000" s="84"/>
      <c r="O1000" s="33"/>
      <c r="P1000" s="33"/>
      <c r="Q1000" s="95"/>
      <c r="R1000" s="33"/>
      <c r="S1000" s="33"/>
      <c r="T1000" s="95"/>
      <c r="U1000" s="33"/>
      <c r="V1000" s="33"/>
      <c r="W1000" s="95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</row>
    <row r="1001" spans="9:37">
      <c r="I1001" s="33"/>
      <c r="J1001" s="84"/>
      <c r="K1001" s="33"/>
      <c r="L1001" s="33"/>
      <c r="M1001" s="33"/>
      <c r="N1001" s="84"/>
      <c r="O1001" s="33"/>
      <c r="P1001" s="33"/>
      <c r="Q1001" s="95"/>
      <c r="R1001" s="33"/>
      <c r="S1001" s="33"/>
      <c r="T1001" s="95"/>
      <c r="U1001" s="33"/>
      <c r="V1001" s="33"/>
      <c r="W1001" s="95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</row>
    <row r="1002" spans="9:37">
      <c r="I1002" s="33"/>
      <c r="J1002" s="84"/>
      <c r="K1002" s="33"/>
      <c r="L1002" s="33"/>
      <c r="M1002" s="33"/>
      <c r="N1002" s="84"/>
      <c r="O1002" s="33"/>
      <c r="P1002" s="33"/>
      <c r="Q1002" s="95"/>
      <c r="R1002" s="33"/>
      <c r="S1002" s="33"/>
      <c r="T1002" s="95"/>
      <c r="U1002" s="33"/>
      <c r="V1002" s="33"/>
      <c r="W1002" s="95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</row>
    <row r="1003" spans="9:37">
      <c r="I1003" s="33"/>
      <c r="J1003" s="84"/>
      <c r="K1003" s="33"/>
      <c r="L1003" s="33"/>
      <c r="M1003" s="33"/>
      <c r="N1003" s="84"/>
      <c r="O1003" s="33"/>
      <c r="P1003" s="33"/>
      <c r="Q1003" s="95"/>
      <c r="R1003" s="33"/>
      <c r="S1003" s="33"/>
      <c r="T1003" s="95"/>
      <c r="U1003" s="33"/>
      <c r="V1003" s="33"/>
      <c r="W1003" s="95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</row>
    <row r="1004" spans="9:37">
      <c r="I1004" s="33"/>
      <c r="J1004" s="84"/>
      <c r="K1004" s="33"/>
      <c r="L1004" s="33"/>
      <c r="M1004" s="33"/>
      <c r="N1004" s="84"/>
      <c r="O1004" s="33"/>
      <c r="P1004" s="33"/>
      <c r="Q1004" s="95"/>
      <c r="R1004" s="33"/>
      <c r="S1004" s="33"/>
      <c r="T1004" s="95"/>
      <c r="U1004" s="33"/>
      <c r="V1004" s="33"/>
      <c r="W1004" s="95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</row>
    <row r="1005" spans="9:37">
      <c r="I1005" s="33"/>
      <c r="J1005" s="84"/>
      <c r="K1005" s="33"/>
      <c r="L1005" s="33"/>
      <c r="M1005" s="33"/>
      <c r="N1005" s="84"/>
      <c r="O1005" s="33"/>
      <c r="P1005" s="33"/>
      <c r="Q1005" s="95"/>
      <c r="R1005" s="33"/>
      <c r="S1005" s="33"/>
      <c r="T1005" s="95"/>
      <c r="U1005" s="33"/>
      <c r="V1005" s="33"/>
      <c r="W1005" s="95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</row>
    <row r="1006" spans="9:37">
      <c r="I1006" s="33"/>
      <c r="J1006" s="84"/>
      <c r="K1006" s="33"/>
      <c r="L1006" s="33"/>
      <c r="M1006" s="33"/>
      <c r="N1006" s="84"/>
      <c r="O1006" s="33"/>
      <c r="P1006" s="33"/>
      <c r="Q1006" s="95"/>
      <c r="R1006" s="33"/>
      <c r="S1006" s="33"/>
      <c r="T1006" s="95"/>
      <c r="U1006" s="33"/>
      <c r="V1006" s="33"/>
      <c r="W1006" s="95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</row>
    <row r="1007" spans="9:37">
      <c r="I1007" s="33"/>
      <c r="J1007" s="84"/>
      <c r="K1007" s="33"/>
      <c r="L1007" s="33"/>
      <c r="M1007" s="33"/>
      <c r="N1007" s="84"/>
      <c r="O1007" s="33"/>
      <c r="P1007" s="33"/>
      <c r="Q1007" s="95"/>
      <c r="R1007" s="33"/>
      <c r="S1007" s="33"/>
      <c r="T1007" s="95"/>
      <c r="U1007" s="33"/>
      <c r="V1007" s="33"/>
      <c r="W1007" s="95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</row>
    <row r="1008" spans="9:37">
      <c r="I1008" s="33"/>
      <c r="J1008" s="84"/>
      <c r="K1008" s="33"/>
      <c r="L1008" s="33"/>
      <c r="M1008" s="33"/>
      <c r="N1008" s="84"/>
      <c r="O1008" s="33"/>
      <c r="P1008" s="33"/>
      <c r="Q1008" s="95"/>
      <c r="R1008" s="33"/>
      <c r="S1008" s="33"/>
      <c r="T1008" s="95"/>
      <c r="U1008" s="33"/>
      <c r="V1008" s="33"/>
      <c r="W1008" s="95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</row>
    <row r="1009" spans="9:37">
      <c r="I1009" s="33"/>
      <c r="J1009" s="84"/>
      <c r="K1009" s="33"/>
      <c r="L1009" s="33"/>
      <c r="M1009" s="33"/>
      <c r="N1009" s="84"/>
      <c r="O1009" s="33"/>
      <c r="P1009" s="33"/>
      <c r="Q1009" s="95"/>
      <c r="R1009" s="33"/>
      <c r="S1009" s="33"/>
      <c r="T1009" s="95"/>
      <c r="U1009" s="33"/>
      <c r="V1009" s="33"/>
      <c r="W1009" s="95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</row>
    <row r="1010" spans="9:37">
      <c r="I1010" s="33"/>
      <c r="J1010" s="84"/>
      <c r="K1010" s="33"/>
      <c r="L1010" s="33"/>
      <c r="M1010" s="33"/>
      <c r="N1010" s="84"/>
      <c r="O1010" s="33"/>
      <c r="P1010" s="33"/>
      <c r="Q1010" s="95"/>
      <c r="R1010" s="33"/>
      <c r="S1010" s="33"/>
      <c r="T1010" s="95"/>
      <c r="U1010" s="33"/>
      <c r="V1010" s="33"/>
      <c r="W1010" s="95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</row>
    <row r="1011" spans="9:37">
      <c r="I1011" s="33"/>
      <c r="J1011" s="84"/>
      <c r="K1011" s="33"/>
      <c r="L1011" s="33"/>
      <c r="M1011" s="33"/>
      <c r="N1011" s="84"/>
      <c r="O1011" s="33"/>
      <c r="P1011" s="33"/>
      <c r="Q1011" s="95"/>
      <c r="R1011" s="33"/>
      <c r="S1011" s="33"/>
      <c r="T1011" s="95"/>
      <c r="U1011" s="33"/>
      <c r="V1011" s="33"/>
      <c r="W1011" s="95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</row>
    <row r="1012" spans="9:37">
      <c r="I1012" s="33"/>
      <c r="J1012" s="84"/>
      <c r="K1012" s="33"/>
      <c r="L1012" s="33"/>
      <c r="M1012" s="33"/>
      <c r="N1012" s="84"/>
      <c r="O1012" s="33"/>
      <c r="P1012" s="33"/>
      <c r="Q1012" s="95"/>
      <c r="R1012" s="33"/>
      <c r="S1012" s="33"/>
      <c r="T1012" s="95"/>
      <c r="U1012" s="33"/>
      <c r="V1012" s="33"/>
      <c r="W1012" s="95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</row>
    <row r="1013" spans="9:37">
      <c r="I1013" s="33"/>
      <c r="J1013" s="84"/>
      <c r="K1013" s="33"/>
      <c r="L1013" s="33"/>
      <c r="M1013" s="33"/>
      <c r="N1013" s="84"/>
      <c r="O1013" s="33"/>
      <c r="P1013" s="33"/>
      <c r="Q1013" s="95"/>
      <c r="R1013" s="33"/>
      <c r="S1013" s="33"/>
      <c r="T1013" s="95"/>
      <c r="U1013" s="33"/>
      <c r="V1013" s="33"/>
      <c r="W1013" s="95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</row>
    <row r="1014" spans="9:37">
      <c r="I1014" s="33"/>
      <c r="J1014" s="84"/>
      <c r="K1014" s="33"/>
      <c r="L1014" s="33"/>
      <c r="M1014" s="33"/>
      <c r="N1014" s="84"/>
      <c r="O1014" s="33"/>
      <c r="P1014" s="33"/>
      <c r="Q1014" s="95"/>
      <c r="R1014" s="33"/>
      <c r="S1014" s="33"/>
      <c r="T1014" s="95"/>
      <c r="U1014" s="33"/>
      <c r="V1014" s="33"/>
      <c r="W1014" s="95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</row>
    <row r="1015" spans="9:37">
      <c r="I1015" s="33"/>
      <c r="J1015" s="84"/>
      <c r="K1015" s="33"/>
      <c r="L1015" s="33"/>
      <c r="M1015" s="33"/>
      <c r="N1015" s="84"/>
      <c r="O1015" s="33"/>
      <c r="P1015" s="33"/>
      <c r="Q1015" s="95"/>
      <c r="R1015" s="33"/>
      <c r="S1015" s="33"/>
      <c r="T1015" s="95"/>
      <c r="U1015" s="33"/>
      <c r="V1015" s="33"/>
      <c r="W1015" s="95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</row>
    <row r="1016" spans="9:37">
      <c r="I1016" s="33"/>
      <c r="J1016" s="84"/>
      <c r="K1016" s="33"/>
      <c r="L1016" s="33"/>
      <c r="M1016" s="33"/>
      <c r="N1016" s="84"/>
      <c r="O1016" s="33"/>
      <c r="P1016" s="33"/>
      <c r="Q1016" s="95"/>
      <c r="R1016" s="33"/>
      <c r="S1016" s="33"/>
      <c r="T1016" s="95"/>
      <c r="U1016" s="33"/>
      <c r="V1016" s="33"/>
      <c r="W1016" s="95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</row>
    <row r="1017" spans="9:37">
      <c r="I1017" s="33"/>
      <c r="J1017" s="84"/>
      <c r="K1017" s="33"/>
      <c r="L1017" s="33"/>
      <c r="M1017" s="33"/>
      <c r="N1017" s="84"/>
      <c r="O1017" s="33"/>
      <c r="P1017" s="33"/>
      <c r="Q1017" s="95"/>
      <c r="R1017" s="33"/>
      <c r="S1017" s="33"/>
      <c r="T1017" s="95"/>
      <c r="U1017" s="33"/>
      <c r="V1017" s="33"/>
      <c r="W1017" s="95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</row>
    <row r="1018" spans="9:37">
      <c r="I1018" s="33"/>
      <c r="J1018" s="84"/>
      <c r="K1018" s="33"/>
      <c r="L1018" s="33"/>
      <c r="M1018" s="33"/>
      <c r="N1018" s="84"/>
      <c r="O1018" s="33"/>
      <c r="P1018" s="33"/>
      <c r="Q1018" s="95"/>
      <c r="R1018" s="33"/>
      <c r="S1018" s="33"/>
      <c r="T1018" s="95"/>
      <c r="U1018" s="33"/>
      <c r="V1018" s="33"/>
      <c r="W1018" s="95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</row>
    <row r="1019" spans="9:37">
      <c r="I1019" s="33"/>
      <c r="J1019" s="84"/>
      <c r="K1019" s="33"/>
      <c r="L1019" s="33"/>
      <c r="M1019" s="33"/>
      <c r="N1019" s="84"/>
      <c r="O1019" s="33"/>
      <c r="P1019" s="33"/>
      <c r="Q1019" s="95"/>
      <c r="R1019" s="33"/>
      <c r="S1019" s="33"/>
      <c r="T1019" s="95"/>
      <c r="U1019" s="33"/>
      <c r="V1019" s="33"/>
      <c r="W1019" s="95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</row>
    <row r="1020" spans="9:37">
      <c r="I1020" s="33"/>
      <c r="J1020" s="84"/>
      <c r="K1020" s="33"/>
      <c r="L1020" s="33"/>
      <c r="M1020" s="33"/>
      <c r="N1020" s="84"/>
      <c r="O1020" s="33"/>
      <c r="P1020" s="33"/>
      <c r="Q1020" s="95"/>
      <c r="R1020" s="33"/>
      <c r="S1020" s="33"/>
      <c r="T1020" s="95"/>
      <c r="U1020" s="33"/>
      <c r="V1020" s="33"/>
      <c r="W1020" s="95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</row>
    <row r="1021" spans="9:37">
      <c r="I1021" s="33"/>
      <c r="J1021" s="84"/>
      <c r="K1021" s="33"/>
      <c r="L1021" s="33"/>
      <c r="M1021" s="33"/>
      <c r="N1021" s="84"/>
      <c r="O1021" s="33"/>
      <c r="P1021" s="33"/>
      <c r="Q1021" s="95"/>
      <c r="R1021" s="33"/>
      <c r="S1021" s="33"/>
      <c r="T1021" s="95"/>
      <c r="U1021" s="33"/>
      <c r="V1021" s="33"/>
      <c r="W1021" s="95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</row>
    <row r="1022" spans="9:37">
      <c r="I1022" s="33"/>
      <c r="J1022" s="84"/>
      <c r="K1022" s="33"/>
      <c r="L1022" s="33"/>
      <c r="M1022" s="33"/>
      <c r="N1022" s="84"/>
      <c r="O1022" s="33"/>
      <c r="P1022" s="33"/>
      <c r="Q1022" s="95"/>
      <c r="R1022" s="33"/>
      <c r="S1022" s="33"/>
      <c r="T1022" s="95"/>
      <c r="U1022" s="33"/>
      <c r="V1022" s="33"/>
      <c r="W1022" s="95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</row>
    <row r="1023" spans="9:37">
      <c r="I1023" s="33"/>
      <c r="J1023" s="84"/>
      <c r="K1023" s="33"/>
      <c r="L1023" s="33"/>
      <c r="M1023" s="33"/>
      <c r="N1023" s="84"/>
      <c r="O1023" s="33"/>
      <c r="P1023" s="33"/>
      <c r="Q1023" s="95"/>
      <c r="R1023" s="33"/>
      <c r="S1023" s="33"/>
      <c r="T1023" s="95"/>
      <c r="U1023" s="33"/>
      <c r="V1023" s="33"/>
      <c r="W1023" s="95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</row>
    <row r="1024" spans="9:37">
      <c r="I1024" s="33"/>
      <c r="J1024" s="84"/>
      <c r="K1024" s="33"/>
      <c r="L1024" s="33"/>
      <c r="M1024" s="33"/>
      <c r="N1024" s="84"/>
      <c r="O1024" s="33"/>
      <c r="P1024" s="33"/>
      <c r="Q1024" s="95"/>
      <c r="R1024" s="33"/>
      <c r="S1024" s="33"/>
      <c r="T1024" s="95"/>
      <c r="U1024" s="33"/>
      <c r="V1024" s="33"/>
      <c r="W1024" s="95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</row>
    <row r="1025" spans="9:37">
      <c r="I1025" s="33"/>
      <c r="J1025" s="84"/>
      <c r="K1025" s="33"/>
      <c r="L1025" s="33"/>
      <c r="M1025" s="33"/>
      <c r="N1025" s="84"/>
      <c r="O1025" s="33"/>
      <c r="P1025" s="33"/>
      <c r="Q1025" s="95"/>
      <c r="R1025" s="33"/>
      <c r="S1025" s="33"/>
      <c r="T1025" s="95"/>
      <c r="U1025" s="33"/>
      <c r="V1025" s="33"/>
      <c r="W1025" s="95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</row>
    <row r="1026" spans="9:37">
      <c r="I1026" s="33"/>
      <c r="J1026" s="84"/>
      <c r="K1026" s="33"/>
      <c r="L1026" s="33"/>
      <c r="M1026" s="33"/>
      <c r="N1026" s="84"/>
      <c r="O1026" s="33"/>
      <c r="P1026" s="33"/>
      <c r="Q1026" s="95"/>
      <c r="R1026" s="33"/>
      <c r="S1026" s="33"/>
      <c r="T1026" s="95"/>
      <c r="U1026" s="33"/>
      <c r="V1026" s="33"/>
      <c r="W1026" s="95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</row>
    <row r="1027" spans="9:37">
      <c r="I1027" s="33"/>
      <c r="J1027" s="84"/>
      <c r="K1027" s="33"/>
      <c r="L1027" s="33"/>
      <c r="M1027" s="33"/>
      <c r="N1027" s="84"/>
      <c r="O1027" s="33"/>
      <c r="P1027" s="33"/>
      <c r="Q1027" s="95"/>
      <c r="R1027" s="33"/>
      <c r="S1027" s="33"/>
      <c r="T1027" s="95"/>
      <c r="U1027" s="33"/>
      <c r="V1027" s="33"/>
      <c r="W1027" s="95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</row>
    <row r="1028" spans="9:37">
      <c r="I1028" s="33"/>
      <c r="J1028" s="84"/>
      <c r="K1028" s="33"/>
      <c r="L1028" s="33"/>
      <c r="M1028" s="33"/>
      <c r="N1028" s="84"/>
      <c r="O1028" s="33"/>
      <c r="P1028" s="33"/>
      <c r="Q1028" s="95"/>
      <c r="R1028" s="33"/>
      <c r="S1028" s="33"/>
      <c r="T1028" s="95"/>
      <c r="U1028" s="33"/>
      <c r="V1028" s="33"/>
      <c r="W1028" s="95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</row>
    <row r="1029" spans="9:37">
      <c r="I1029" s="33"/>
      <c r="J1029" s="84"/>
      <c r="K1029" s="33"/>
      <c r="L1029" s="33"/>
      <c r="M1029" s="33"/>
      <c r="N1029" s="84"/>
      <c r="O1029" s="33"/>
      <c r="P1029" s="33"/>
      <c r="Q1029" s="95"/>
      <c r="R1029" s="33"/>
      <c r="S1029" s="33"/>
      <c r="T1029" s="95"/>
      <c r="U1029" s="33"/>
      <c r="V1029" s="33"/>
      <c r="W1029" s="95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</row>
    <row r="1030" spans="9:37">
      <c r="I1030" s="33"/>
      <c r="J1030" s="84"/>
      <c r="K1030" s="33"/>
      <c r="L1030" s="33"/>
      <c r="M1030" s="33"/>
      <c r="N1030" s="84"/>
      <c r="O1030" s="33"/>
      <c r="P1030" s="33"/>
      <c r="Q1030" s="95"/>
      <c r="R1030" s="33"/>
      <c r="S1030" s="33"/>
      <c r="T1030" s="95"/>
      <c r="U1030" s="33"/>
      <c r="V1030" s="33"/>
      <c r="W1030" s="95"/>
      <c r="X1030" s="33"/>
      <c r="Y1030" s="33"/>
      <c r="Z1030" s="33"/>
      <c r="AA1030" s="33"/>
      <c r="AB1030" s="33"/>
      <c r="AC1030" s="33"/>
      <c r="AD1030" s="33"/>
      <c r="AE1030" s="33"/>
      <c r="AF1030" s="33"/>
      <c r="AG1030" s="33"/>
      <c r="AH1030" s="33"/>
      <c r="AI1030" s="33"/>
      <c r="AJ1030" s="33"/>
      <c r="AK1030" s="33"/>
    </row>
    <row r="1031" spans="9:37">
      <c r="I1031" s="33"/>
      <c r="J1031" s="84"/>
      <c r="K1031" s="33"/>
      <c r="L1031" s="33"/>
      <c r="M1031" s="33"/>
      <c r="N1031" s="84"/>
      <c r="O1031" s="33"/>
      <c r="P1031" s="33"/>
      <c r="Q1031" s="95"/>
      <c r="R1031" s="33"/>
      <c r="S1031" s="33"/>
      <c r="T1031" s="95"/>
      <c r="U1031" s="33"/>
      <c r="V1031" s="33"/>
      <c r="W1031" s="95"/>
      <c r="X1031" s="33"/>
      <c r="Y1031" s="33"/>
      <c r="Z1031" s="33"/>
      <c r="AA1031" s="33"/>
      <c r="AB1031" s="33"/>
      <c r="AC1031" s="33"/>
      <c r="AD1031" s="33"/>
      <c r="AE1031" s="33"/>
      <c r="AF1031" s="33"/>
      <c r="AG1031" s="33"/>
      <c r="AH1031" s="33"/>
      <c r="AI1031" s="33"/>
      <c r="AJ1031" s="33"/>
      <c r="AK1031" s="33"/>
    </row>
    <row r="1032" spans="9:37">
      <c r="I1032" s="33"/>
      <c r="J1032" s="84"/>
      <c r="K1032" s="33"/>
      <c r="L1032" s="33"/>
      <c r="M1032" s="33"/>
      <c r="N1032" s="84"/>
      <c r="O1032" s="33"/>
      <c r="P1032" s="33"/>
      <c r="Q1032" s="95"/>
      <c r="R1032" s="33"/>
      <c r="S1032" s="33"/>
      <c r="T1032" s="95"/>
      <c r="U1032" s="33"/>
      <c r="V1032" s="33"/>
      <c r="W1032" s="95"/>
      <c r="X1032" s="33"/>
      <c r="Y1032" s="33"/>
      <c r="Z1032" s="33"/>
      <c r="AA1032" s="33"/>
      <c r="AB1032" s="33"/>
      <c r="AC1032" s="33"/>
      <c r="AD1032" s="33"/>
      <c r="AE1032" s="33"/>
      <c r="AF1032" s="33"/>
      <c r="AG1032" s="33"/>
      <c r="AH1032" s="33"/>
      <c r="AI1032" s="33"/>
      <c r="AJ1032" s="33"/>
      <c r="AK1032" s="33"/>
    </row>
    <row r="1033" spans="9:37">
      <c r="I1033" s="33"/>
      <c r="J1033" s="84"/>
      <c r="K1033" s="33"/>
      <c r="L1033" s="33"/>
      <c r="M1033" s="33"/>
      <c r="N1033" s="84"/>
      <c r="O1033" s="33"/>
      <c r="P1033" s="33"/>
      <c r="Q1033" s="95"/>
      <c r="R1033" s="33"/>
      <c r="S1033" s="33"/>
      <c r="T1033" s="95"/>
      <c r="U1033" s="33"/>
      <c r="V1033" s="33"/>
      <c r="W1033" s="95"/>
      <c r="X1033" s="33"/>
      <c r="Y1033" s="33"/>
      <c r="Z1033" s="33"/>
      <c r="AA1033" s="33"/>
      <c r="AB1033" s="33"/>
      <c r="AC1033" s="33"/>
      <c r="AD1033" s="33"/>
      <c r="AE1033" s="33"/>
      <c r="AF1033" s="33"/>
      <c r="AG1033" s="33"/>
      <c r="AH1033" s="33"/>
      <c r="AI1033" s="33"/>
      <c r="AJ1033" s="33"/>
      <c r="AK1033" s="33"/>
    </row>
    <row r="1034" spans="9:37">
      <c r="I1034" s="33"/>
      <c r="J1034" s="84"/>
      <c r="K1034" s="33"/>
      <c r="L1034" s="33"/>
      <c r="M1034" s="33"/>
      <c r="N1034" s="84"/>
      <c r="O1034" s="33"/>
      <c r="P1034" s="33"/>
      <c r="Q1034" s="95"/>
      <c r="R1034" s="33"/>
      <c r="S1034" s="33"/>
      <c r="T1034" s="95"/>
      <c r="U1034" s="33"/>
      <c r="V1034" s="33"/>
      <c r="W1034" s="95"/>
      <c r="X1034" s="33"/>
      <c r="Y1034" s="33"/>
      <c r="Z1034" s="33"/>
      <c r="AA1034" s="33"/>
      <c r="AB1034" s="33"/>
      <c r="AC1034" s="33"/>
      <c r="AD1034" s="33"/>
      <c r="AE1034" s="33"/>
      <c r="AF1034" s="33"/>
      <c r="AG1034" s="33"/>
      <c r="AH1034" s="33"/>
      <c r="AI1034" s="33"/>
      <c r="AJ1034" s="33"/>
      <c r="AK1034" s="33"/>
    </row>
    <row r="1035" spans="9:37">
      <c r="I1035" s="33"/>
      <c r="J1035" s="84"/>
      <c r="K1035" s="33"/>
      <c r="L1035" s="33"/>
      <c r="M1035" s="33"/>
      <c r="N1035" s="84"/>
      <c r="O1035" s="33"/>
      <c r="P1035" s="33"/>
      <c r="Q1035" s="95"/>
      <c r="R1035" s="33"/>
      <c r="S1035" s="33"/>
      <c r="T1035" s="95"/>
      <c r="U1035" s="33"/>
      <c r="V1035" s="33"/>
      <c r="W1035" s="95"/>
      <c r="X1035" s="33"/>
      <c r="Y1035" s="33"/>
      <c r="Z1035" s="33"/>
      <c r="AA1035" s="33"/>
      <c r="AB1035" s="33"/>
      <c r="AC1035" s="33"/>
      <c r="AD1035" s="33"/>
      <c r="AE1035" s="33"/>
      <c r="AF1035" s="33"/>
      <c r="AG1035" s="33"/>
      <c r="AH1035" s="33"/>
      <c r="AI1035" s="33"/>
      <c r="AJ1035" s="33"/>
      <c r="AK1035" s="33"/>
    </row>
    <row r="1036" spans="9:37">
      <c r="I1036" s="33"/>
      <c r="J1036" s="84"/>
      <c r="K1036" s="33"/>
      <c r="L1036" s="33"/>
      <c r="M1036" s="33"/>
      <c r="N1036" s="84"/>
      <c r="O1036" s="33"/>
      <c r="P1036" s="33"/>
      <c r="Q1036" s="95"/>
      <c r="R1036" s="33"/>
      <c r="S1036" s="33"/>
      <c r="T1036" s="95"/>
      <c r="U1036" s="33"/>
      <c r="V1036" s="33"/>
      <c r="W1036" s="95"/>
      <c r="X1036" s="33"/>
      <c r="Y1036" s="33"/>
      <c r="Z1036" s="33"/>
      <c r="AA1036" s="33"/>
      <c r="AB1036" s="33"/>
      <c r="AC1036" s="33"/>
      <c r="AD1036" s="33"/>
      <c r="AE1036" s="33"/>
      <c r="AF1036" s="33"/>
      <c r="AG1036" s="33"/>
      <c r="AH1036" s="33"/>
      <c r="AI1036" s="33"/>
      <c r="AJ1036" s="33"/>
      <c r="AK1036" s="33"/>
    </row>
    <row r="1037" spans="9:37">
      <c r="I1037" s="33"/>
      <c r="J1037" s="84"/>
      <c r="K1037" s="33"/>
      <c r="L1037" s="33"/>
      <c r="M1037" s="33"/>
      <c r="N1037" s="84"/>
      <c r="O1037" s="33"/>
      <c r="P1037" s="33"/>
      <c r="Q1037" s="95"/>
      <c r="R1037" s="33"/>
      <c r="S1037" s="33"/>
      <c r="T1037" s="95"/>
      <c r="U1037" s="33"/>
      <c r="V1037" s="33"/>
      <c r="W1037" s="95"/>
      <c r="X1037" s="33"/>
      <c r="Y1037" s="33"/>
      <c r="Z1037" s="33"/>
      <c r="AA1037" s="33"/>
      <c r="AB1037" s="33"/>
      <c r="AC1037" s="33"/>
      <c r="AD1037" s="33"/>
      <c r="AE1037" s="33"/>
      <c r="AF1037" s="33"/>
      <c r="AG1037" s="33"/>
      <c r="AH1037" s="33"/>
      <c r="AI1037" s="33"/>
      <c r="AJ1037" s="33"/>
      <c r="AK1037" s="33"/>
    </row>
    <row r="1038" spans="9:37">
      <c r="I1038" s="33"/>
      <c r="J1038" s="84"/>
      <c r="K1038" s="33"/>
      <c r="L1038" s="33"/>
      <c r="M1038" s="33"/>
      <c r="N1038" s="84"/>
      <c r="O1038" s="33"/>
      <c r="P1038" s="33"/>
      <c r="Q1038" s="95"/>
      <c r="R1038" s="33"/>
      <c r="S1038" s="33"/>
      <c r="T1038" s="95"/>
      <c r="U1038" s="33"/>
      <c r="V1038" s="33"/>
      <c r="W1038" s="95"/>
      <c r="X1038" s="33"/>
      <c r="Y1038" s="33"/>
      <c r="Z1038" s="33"/>
      <c r="AA1038" s="33"/>
      <c r="AB1038" s="33"/>
      <c r="AC1038" s="33"/>
      <c r="AD1038" s="33"/>
      <c r="AE1038" s="33"/>
      <c r="AF1038" s="33"/>
      <c r="AG1038" s="33"/>
      <c r="AH1038" s="33"/>
      <c r="AI1038" s="33"/>
      <c r="AJ1038" s="33"/>
      <c r="AK1038" s="33"/>
    </row>
    <row r="1039" spans="9:37">
      <c r="I1039" s="33"/>
      <c r="J1039" s="84"/>
      <c r="K1039" s="33"/>
      <c r="L1039" s="33"/>
      <c r="M1039" s="33"/>
      <c r="N1039" s="84"/>
      <c r="O1039" s="33"/>
      <c r="P1039" s="33"/>
      <c r="Q1039" s="95"/>
      <c r="R1039" s="33"/>
      <c r="S1039" s="33"/>
      <c r="T1039" s="95"/>
      <c r="U1039" s="33"/>
      <c r="V1039" s="33"/>
      <c r="W1039" s="95"/>
      <c r="X1039" s="33"/>
      <c r="Y1039" s="33"/>
      <c r="Z1039" s="33"/>
      <c r="AA1039" s="33"/>
      <c r="AB1039" s="33"/>
      <c r="AC1039" s="33"/>
      <c r="AD1039" s="33"/>
      <c r="AE1039" s="33"/>
      <c r="AF1039" s="33"/>
      <c r="AG1039" s="33"/>
      <c r="AH1039" s="33"/>
      <c r="AI1039" s="33"/>
      <c r="AJ1039" s="33"/>
      <c r="AK1039" s="33"/>
    </row>
    <row r="1040" spans="9:37">
      <c r="I1040" s="33"/>
      <c r="J1040" s="84"/>
      <c r="K1040" s="33"/>
      <c r="L1040" s="33"/>
      <c r="M1040" s="33"/>
      <c r="N1040" s="84"/>
      <c r="O1040" s="33"/>
      <c r="P1040" s="33"/>
      <c r="Q1040" s="95"/>
      <c r="R1040" s="33"/>
      <c r="S1040" s="33"/>
      <c r="T1040" s="95"/>
      <c r="U1040" s="33"/>
      <c r="V1040" s="33"/>
      <c r="W1040" s="95"/>
      <c r="X1040" s="33"/>
      <c r="Y1040" s="33"/>
      <c r="Z1040" s="33"/>
      <c r="AA1040" s="33"/>
      <c r="AB1040" s="33"/>
      <c r="AC1040" s="33"/>
      <c r="AD1040" s="33"/>
      <c r="AE1040" s="33"/>
      <c r="AF1040" s="33"/>
      <c r="AG1040" s="33"/>
      <c r="AH1040" s="33"/>
      <c r="AI1040" s="33"/>
      <c r="AJ1040" s="33"/>
      <c r="AK1040" s="33"/>
    </row>
    <row r="1041" spans="9:37">
      <c r="I1041" s="33"/>
      <c r="J1041" s="84"/>
      <c r="K1041" s="33"/>
      <c r="L1041" s="33"/>
      <c r="M1041" s="33"/>
      <c r="N1041" s="84"/>
      <c r="O1041" s="33"/>
      <c r="P1041" s="33"/>
      <c r="Q1041" s="95"/>
      <c r="R1041" s="33"/>
      <c r="S1041" s="33"/>
      <c r="T1041" s="95"/>
      <c r="U1041" s="33"/>
      <c r="V1041" s="33"/>
      <c r="W1041" s="95"/>
      <c r="X1041" s="33"/>
      <c r="Y1041" s="33"/>
      <c r="Z1041" s="33"/>
      <c r="AA1041" s="33"/>
      <c r="AB1041" s="33"/>
      <c r="AC1041" s="33"/>
      <c r="AD1041" s="33"/>
      <c r="AE1041" s="33"/>
      <c r="AF1041" s="33"/>
      <c r="AG1041" s="33"/>
      <c r="AH1041" s="33"/>
      <c r="AI1041" s="33"/>
      <c r="AJ1041" s="33"/>
      <c r="AK1041" s="33"/>
    </row>
    <row r="1042" spans="9:37">
      <c r="I1042" s="33"/>
      <c r="J1042" s="84"/>
      <c r="K1042" s="33"/>
      <c r="L1042" s="33"/>
      <c r="M1042" s="33"/>
      <c r="N1042" s="84"/>
      <c r="O1042" s="33"/>
      <c r="P1042" s="33"/>
      <c r="Q1042" s="95"/>
      <c r="R1042" s="33"/>
      <c r="S1042" s="33"/>
      <c r="T1042" s="95"/>
      <c r="U1042" s="33"/>
      <c r="V1042" s="33"/>
      <c r="W1042" s="95"/>
      <c r="X1042" s="33"/>
      <c r="Y1042" s="33"/>
      <c r="Z1042" s="33"/>
      <c r="AA1042" s="33"/>
      <c r="AB1042" s="33"/>
      <c r="AC1042" s="33"/>
      <c r="AD1042" s="33"/>
      <c r="AE1042" s="33"/>
      <c r="AF1042" s="33"/>
      <c r="AG1042" s="33"/>
      <c r="AH1042" s="33"/>
      <c r="AI1042" s="33"/>
      <c r="AJ1042" s="33"/>
      <c r="AK1042" s="33"/>
    </row>
    <row r="1043" spans="9:37">
      <c r="I1043" s="33"/>
      <c r="J1043" s="84"/>
      <c r="K1043" s="33"/>
      <c r="L1043" s="33"/>
      <c r="M1043" s="33"/>
      <c r="N1043" s="84"/>
      <c r="O1043" s="33"/>
      <c r="P1043" s="33"/>
      <c r="Q1043" s="95"/>
      <c r="R1043" s="33"/>
      <c r="S1043" s="33"/>
      <c r="T1043" s="95"/>
      <c r="U1043" s="33"/>
      <c r="V1043" s="33"/>
      <c r="W1043" s="95"/>
      <c r="X1043" s="33"/>
      <c r="Y1043" s="33"/>
      <c r="Z1043" s="33"/>
      <c r="AA1043" s="33"/>
      <c r="AB1043" s="33"/>
      <c r="AC1043" s="33"/>
      <c r="AD1043" s="33"/>
      <c r="AE1043" s="33"/>
      <c r="AF1043" s="33"/>
      <c r="AG1043" s="33"/>
      <c r="AH1043" s="33"/>
      <c r="AI1043" s="33"/>
      <c r="AJ1043" s="33"/>
      <c r="AK1043" s="33"/>
    </row>
    <row r="1044" spans="9:37">
      <c r="I1044" s="33"/>
      <c r="J1044" s="84"/>
      <c r="K1044" s="33"/>
      <c r="L1044" s="33"/>
      <c r="M1044" s="33"/>
      <c r="N1044" s="84"/>
      <c r="O1044" s="33"/>
      <c r="P1044" s="33"/>
      <c r="Q1044" s="95"/>
      <c r="R1044" s="33"/>
      <c r="S1044" s="33"/>
      <c r="T1044" s="95"/>
      <c r="U1044" s="33"/>
      <c r="V1044" s="33"/>
      <c r="W1044" s="95"/>
      <c r="X1044" s="33"/>
      <c r="Y1044" s="33"/>
      <c r="Z1044" s="33"/>
      <c r="AA1044" s="33"/>
      <c r="AB1044" s="33"/>
      <c r="AC1044" s="33"/>
      <c r="AD1044" s="33"/>
      <c r="AE1044" s="33"/>
      <c r="AF1044" s="33"/>
      <c r="AG1044" s="33"/>
      <c r="AH1044" s="33"/>
      <c r="AI1044" s="33"/>
      <c r="AJ1044" s="33"/>
      <c r="AK1044" s="33"/>
    </row>
    <row r="1045" spans="9:37">
      <c r="I1045" s="33"/>
      <c r="J1045" s="84"/>
      <c r="K1045" s="33"/>
      <c r="L1045" s="33"/>
      <c r="M1045" s="33"/>
      <c r="N1045" s="84"/>
      <c r="O1045" s="33"/>
      <c r="P1045" s="33"/>
      <c r="Q1045" s="95"/>
      <c r="R1045" s="33"/>
      <c r="S1045" s="33"/>
      <c r="T1045" s="95"/>
      <c r="U1045" s="33"/>
      <c r="V1045" s="33"/>
      <c r="W1045" s="95"/>
      <c r="X1045" s="33"/>
      <c r="Y1045" s="33"/>
      <c r="Z1045" s="33"/>
      <c r="AA1045" s="33"/>
      <c r="AB1045" s="33"/>
      <c r="AC1045" s="33"/>
      <c r="AD1045" s="33"/>
      <c r="AE1045" s="33"/>
      <c r="AF1045" s="33"/>
      <c r="AG1045" s="33"/>
      <c r="AH1045" s="33"/>
      <c r="AI1045" s="33"/>
      <c r="AJ1045" s="33"/>
      <c r="AK1045" s="33"/>
    </row>
    <row r="1046" spans="9:37">
      <c r="I1046" s="33"/>
      <c r="J1046" s="84"/>
      <c r="K1046" s="33"/>
      <c r="L1046" s="33"/>
      <c r="M1046" s="33"/>
      <c r="N1046" s="84"/>
      <c r="O1046" s="33"/>
      <c r="P1046" s="33"/>
      <c r="Q1046" s="95"/>
      <c r="R1046" s="33"/>
      <c r="S1046" s="33"/>
      <c r="T1046" s="95"/>
      <c r="U1046" s="33"/>
      <c r="V1046" s="33"/>
      <c r="W1046" s="95"/>
      <c r="X1046" s="33"/>
      <c r="Y1046" s="33"/>
      <c r="Z1046" s="33"/>
      <c r="AA1046" s="33"/>
      <c r="AB1046" s="33"/>
      <c r="AC1046" s="33"/>
      <c r="AD1046" s="33"/>
      <c r="AE1046" s="33"/>
      <c r="AF1046" s="33"/>
      <c r="AG1046" s="33"/>
      <c r="AH1046" s="33"/>
      <c r="AI1046" s="33"/>
      <c r="AJ1046" s="33"/>
      <c r="AK1046" s="33"/>
    </row>
    <row r="1047" spans="9:37">
      <c r="I1047" s="33"/>
      <c r="J1047" s="84"/>
      <c r="K1047" s="33"/>
      <c r="L1047" s="33"/>
      <c r="M1047" s="33"/>
      <c r="N1047" s="84"/>
      <c r="O1047" s="33"/>
      <c r="P1047" s="33"/>
      <c r="Q1047" s="95"/>
      <c r="R1047" s="33"/>
      <c r="S1047" s="33"/>
      <c r="T1047" s="95"/>
      <c r="U1047" s="33"/>
      <c r="V1047" s="33"/>
      <c r="W1047" s="95"/>
      <c r="X1047" s="33"/>
      <c r="Y1047" s="33"/>
      <c r="Z1047" s="33"/>
      <c r="AA1047" s="33"/>
      <c r="AB1047" s="33"/>
      <c r="AC1047" s="33"/>
      <c r="AD1047" s="33"/>
      <c r="AE1047" s="33"/>
      <c r="AF1047" s="33"/>
      <c r="AG1047" s="33"/>
      <c r="AH1047" s="33"/>
      <c r="AI1047" s="33"/>
      <c r="AJ1047" s="33"/>
      <c r="AK1047" s="33"/>
    </row>
    <row r="1048" spans="9:37">
      <c r="I1048" s="33"/>
      <c r="J1048" s="84"/>
      <c r="K1048" s="33"/>
      <c r="L1048" s="33"/>
      <c r="M1048" s="33"/>
      <c r="N1048" s="84"/>
      <c r="O1048" s="33"/>
      <c r="P1048" s="33"/>
      <c r="Q1048" s="95"/>
      <c r="R1048" s="33"/>
      <c r="S1048" s="33"/>
      <c r="T1048" s="95"/>
      <c r="U1048" s="33"/>
      <c r="V1048" s="33"/>
      <c r="W1048" s="95"/>
      <c r="X1048" s="33"/>
      <c r="Y1048" s="33"/>
      <c r="Z1048" s="33"/>
      <c r="AA1048" s="33"/>
      <c r="AB1048" s="33"/>
      <c r="AC1048" s="33"/>
      <c r="AD1048" s="33"/>
      <c r="AE1048" s="33"/>
      <c r="AF1048" s="33"/>
      <c r="AG1048" s="33"/>
      <c r="AH1048" s="33"/>
      <c r="AI1048" s="33"/>
      <c r="AJ1048" s="33"/>
      <c r="AK1048" s="33"/>
    </row>
    <row r="1049" spans="9:37">
      <c r="I1049" s="33"/>
      <c r="J1049" s="84"/>
      <c r="K1049" s="33"/>
      <c r="L1049" s="33"/>
      <c r="M1049" s="33"/>
      <c r="N1049" s="84"/>
      <c r="O1049" s="33"/>
      <c r="P1049" s="33"/>
      <c r="Q1049" s="95"/>
      <c r="R1049" s="33"/>
      <c r="S1049" s="33"/>
      <c r="T1049" s="95"/>
      <c r="U1049" s="33"/>
      <c r="V1049" s="33"/>
      <c r="W1049" s="95"/>
      <c r="X1049" s="33"/>
      <c r="Y1049" s="33"/>
      <c r="Z1049" s="33"/>
      <c r="AA1049" s="33"/>
      <c r="AB1049" s="33"/>
      <c r="AC1049" s="33"/>
      <c r="AD1049" s="33"/>
      <c r="AE1049" s="33"/>
      <c r="AF1049" s="33"/>
      <c r="AG1049" s="33"/>
      <c r="AH1049" s="33"/>
      <c r="AI1049" s="33"/>
      <c r="AJ1049" s="33"/>
      <c r="AK1049" s="33"/>
    </row>
    <row r="1050" spans="9:37">
      <c r="I1050" s="33"/>
      <c r="J1050" s="84"/>
      <c r="K1050" s="33"/>
      <c r="L1050" s="33"/>
      <c r="M1050" s="33"/>
      <c r="N1050" s="84"/>
      <c r="O1050" s="33"/>
      <c r="P1050" s="33"/>
      <c r="Q1050" s="95"/>
      <c r="R1050" s="33"/>
      <c r="S1050" s="33"/>
      <c r="T1050" s="95"/>
      <c r="U1050" s="33"/>
      <c r="V1050" s="33"/>
      <c r="W1050" s="95"/>
      <c r="X1050" s="33"/>
      <c r="Y1050" s="33"/>
      <c r="Z1050" s="33"/>
      <c r="AA1050" s="33"/>
      <c r="AB1050" s="33"/>
      <c r="AC1050" s="33"/>
      <c r="AD1050" s="33"/>
      <c r="AE1050" s="33"/>
      <c r="AF1050" s="33"/>
      <c r="AG1050" s="33"/>
      <c r="AH1050" s="33"/>
      <c r="AI1050" s="33"/>
      <c r="AJ1050" s="33"/>
      <c r="AK1050" s="33"/>
    </row>
    <row r="1051" spans="9:37">
      <c r="I1051" s="33"/>
      <c r="J1051" s="84"/>
      <c r="K1051" s="33"/>
      <c r="L1051" s="33"/>
      <c r="M1051" s="33"/>
      <c r="N1051" s="84"/>
      <c r="O1051" s="33"/>
      <c r="P1051" s="33"/>
      <c r="Q1051" s="95"/>
      <c r="R1051" s="33"/>
      <c r="S1051" s="33"/>
      <c r="T1051" s="95"/>
      <c r="U1051" s="33"/>
      <c r="V1051" s="33"/>
      <c r="W1051" s="95"/>
      <c r="X1051" s="33"/>
      <c r="Y1051" s="33"/>
      <c r="Z1051" s="33"/>
      <c r="AA1051" s="33"/>
      <c r="AB1051" s="33"/>
      <c r="AC1051" s="33"/>
      <c r="AD1051" s="33"/>
      <c r="AE1051" s="33"/>
      <c r="AF1051" s="33"/>
      <c r="AG1051" s="33"/>
      <c r="AH1051" s="33"/>
      <c r="AI1051" s="33"/>
      <c r="AJ1051" s="33"/>
      <c r="AK1051" s="33"/>
    </row>
    <row r="1052" spans="9:37">
      <c r="I1052" s="33"/>
      <c r="J1052" s="84"/>
      <c r="K1052" s="33"/>
      <c r="L1052" s="33"/>
      <c r="M1052" s="33"/>
      <c r="N1052" s="84"/>
      <c r="O1052" s="33"/>
      <c r="P1052" s="33"/>
      <c r="Q1052" s="95"/>
      <c r="R1052" s="33"/>
      <c r="S1052" s="33"/>
      <c r="T1052" s="95"/>
      <c r="U1052" s="33"/>
      <c r="V1052" s="33"/>
      <c r="W1052" s="95"/>
      <c r="X1052" s="33"/>
      <c r="Y1052" s="33"/>
      <c r="Z1052" s="33"/>
      <c r="AA1052" s="33"/>
      <c r="AB1052" s="33"/>
      <c r="AC1052" s="33"/>
      <c r="AD1052" s="33"/>
      <c r="AE1052" s="33"/>
      <c r="AF1052" s="33"/>
      <c r="AG1052" s="33"/>
      <c r="AH1052" s="33"/>
      <c r="AI1052" s="33"/>
      <c r="AJ1052" s="33"/>
      <c r="AK1052" s="33"/>
    </row>
    <row r="1053" spans="9:37">
      <c r="I1053" s="33"/>
      <c r="J1053" s="84"/>
      <c r="K1053" s="33"/>
      <c r="L1053" s="33"/>
      <c r="M1053" s="33"/>
      <c r="N1053" s="84"/>
      <c r="O1053" s="33"/>
      <c r="P1053" s="33"/>
      <c r="Q1053" s="95"/>
      <c r="R1053" s="33"/>
      <c r="S1053" s="33"/>
      <c r="T1053" s="95"/>
      <c r="U1053" s="33"/>
      <c r="V1053" s="33"/>
      <c r="W1053" s="95"/>
      <c r="X1053" s="33"/>
      <c r="Y1053" s="33"/>
      <c r="Z1053" s="33"/>
      <c r="AA1053" s="33"/>
      <c r="AB1053" s="33"/>
      <c r="AC1053" s="33"/>
      <c r="AD1053" s="33"/>
      <c r="AE1053" s="33"/>
      <c r="AF1053" s="33"/>
      <c r="AG1053" s="33"/>
      <c r="AH1053" s="33"/>
      <c r="AI1053" s="33"/>
      <c r="AJ1053" s="33"/>
      <c r="AK1053" s="33"/>
    </row>
    <row r="1054" spans="9:37">
      <c r="I1054" s="33"/>
      <c r="J1054" s="84"/>
      <c r="K1054" s="33"/>
      <c r="L1054" s="33"/>
      <c r="M1054" s="33"/>
      <c r="N1054" s="84"/>
      <c r="O1054" s="33"/>
      <c r="P1054" s="33"/>
      <c r="Q1054" s="95"/>
      <c r="R1054" s="33"/>
      <c r="S1054" s="33"/>
      <c r="T1054" s="95"/>
      <c r="U1054" s="33"/>
      <c r="V1054" s="33"/>
      <c r="W1054" s="95"/>
      <c r="X1054" s="33"/>
      <c r="Y1054" s="33"/>
      <c r="Z1054" s="33"/>
      <c r="AA1054" s="33"/>
      <c r="AB1054" s="33"/>
      <c r="AC1054" s="33"/>
      <c r="AD1054" s="33"/>
      <c r="AE1054" s="33"/>
      <c r="AF1054" s="33"/>
      <c r="AG1054" s="33"/>
      <c r="AH1054" s="33"/>
      <c r="AI1054" s="33"/>
      <c r="AJ1054" s="33"/>
      <c r="AK1054" s="33"/>
    </row>
    <row r="1055" spans="9:37">
      <c r="I1055" s="33"/>
      <c r="J1055" s="84"/>
      <c r="K1055" s="33"/>
      <c r="L1055" s="33"/>
      <c r="M1055" s="33"/>
      <c r="N1055" s="84"/>
      <c r="O1055" s="33"/>
      <c r="P1055" s="33"/>
      <c r="Q1055" s="95"/>
      <c r="R1055" s="33"/>
      <c r="S1055" s="33"/>
      <c r="T1055" s="95"/>
      <c r="U1055" s="33"/>
      <c r="V1055" s="33"/>
      <c r="W1055" s="95"/>
      <c r="X1055" s="33"/>
      <c r="Y1055" s="33"/>
      <c r="Z1055" s="33"/>
      <c r="AA1055" s="33"/>
      <c r="AB1055" s="33"/>
      <c r="AC1055" s="33"/>
      <c r="AD1055" s="33"/>
      <c r="AE1055" s="33"/>
      <c r="AF1055" s="33"/>
      <c r="AG1055" s="33"/>
      <c r="AH1055" s="33"/>
      <c r="AI1055" s="33"/>
      <c r="AJ1055" s="33"/>
      <c r="AK1055" s="33"/>
    </row>
    <row r="1056" spans="9:37">
      <c r="I1056" s="33"/>
      <c r="J1056" s="84"/>
      <c r="K1056" s="33"/>
      <c r="L1056" s="33"/>
      <c r="M1056" s="33"/>
      <c r="N1056" s="84"/>
      <c r="O1056" s="33"/>
      <c r="P1056" s="33"/>
      <c r="Q1056" s="95"/>
      <c r="R1056" s="33"/>
      <c r="S1056" s="33"/>
      <c r="T1056" s="95"/>
      <c r="U1056" s="33"/>
      <c r="V1056" s="33"/>
      <c r="W1056" s="95"/>
      <c r="X1056" s="33"/>
      <c r="Y1056" s="33"/>
      <c r="Z1056" s="33"/>
      <c r="AA1056" s="33"/>
      <c r="AB1056" s="33"/>
      <c r="AC1056" s="33"/>
      <c r="AD1056" s="33"/>
      <c r="AE1056" s="33"/>
      <c r="AF1056" s="33"/>
      <c r="AG1056" s="33"/>
      <c r="AH1056" s="33"/>
      <c r="AI1056" s="33"/>
      <c r="AJ1056" s="33"/>
      <c r="AK1056" s="33"/>
    </row>
    <row r="1057" spans="9:37">
      <c r="I1057" s="33"/>
      <c r="J1057" s="84"/>
      <c r="K1057" s="33"/>
      <c r="L1057" s="33"/>
      <c r="M1057" s="33"/>
      <c r="N1057" s="84"/>
      <c r="O1057" s="33"/>
      <c r="P1057" s="33"/>
      <c r="Q1057" s="95"/>
      <c r="R1057" s="33"/>
      <c r="S1057" s="33"/>
      <c r="T1057" s="95"/>
      <c r="U1057" s="33"/>
      <c r="V1057" s="33"/>
      <c r="W1057" s="95"/>
      <c r="X1057" s="33"/>
      <c r="Y1057" s="33"/>
      <c r="Z1057" s="33"/>
      <c r="AA1057" s="33"/>
      <c r="AB1057" s="33"/>
      <c r="AC1057" s="33"/>
      <c r="AD1057" s="33"/>
      <c r="AE1057" s="33"/>
      <c r="AF1057" s="33"/>
      <c r="AG1057" s="33"/>
      <c r="AH1057" s="33"/>
      <c r="AI1057" s="33"/>
      <c r="AJ1057" s="33"/>
      <c r="AK1057" s="33"/>
    </row>
    <row r="1058" spans="9:37">
      <c r="I1058" s="33"/>
      <c r="J1058" s="84"/>
      <c r="K1058" s="33"/>
      <c r="L1058" s="33"/>
      <c r="M1058" s="33"/>
      <c r="N1058" s="84"/>
      <c r="O1058" s="33"/>
      <c r="P1058" s="33"/>
      <c r="Q1058" s="95"/>
      <c r="R1058" s="33"/>
      <c r="S1058" s="33"/>
      <c r="T1058" s="95"/>
      <c r="U1058" s="33"/>
      <c r="V1058" s="33"/>
      <c r="W1058" s="95"/>
      <c r="X1058" s="33"/>
      <c r="Y1058" s="33"/>
      <c r="Z1058" s="33"/>
      <c r="AA1058" s="33"/>
      <c r="AB1058" s="33"/>
      <c r="AC1058" s="33"/>
      <c r="AD1058" s="33"/>
      <c r="AE1058" s="33"/>
      <c r="AF1058" s="33"/>
      <c r="AG1058" s="33"/>
      <c r="AH1058" s="33"/>
      <c r="AI1058" s="33"/>
      <c r="AJ1058" s="33"/>
      <c r="AK1058" s="33"/>
    </row>
    <row r="1059" spans="9:37">
      <c r="I1059" s="33"/>
      <c r="J1059" s="84"/>
      <c r="K1059" s="33"/>
      <c r="L1059" s="33"/>
      <c r="M1059" s="33"/>
      <c r="N1059" s="84"/>
      <c r="O1059" s="33"/>
      <c r="P1059" s="33"/>
      <c r="Q1059" s="95"/>
      <c r="R1059" s="33"/>
      <c r="S1059" s="33"/>
      <c r="T1059" s="95"/>
      <c r="U1059" s="33"/>
      <c r="V1059" s="33"/>
      <c r="W1059" s="95"/>
      <c r="X1059" s="33"/>
      <c r="Y1059" s="33"/>
      <c r="Z1059" s="33"/>
      <c r="AA1059" s="33"/>
      <c r="AB1059" s="33"/>
      <c r="AC1059" s="33"/>
      <c r="AD1059" s="33"/>
      <c r="AE1059" s="33"/>
      <c r="AF1059" s="33"/>
      <c r="AG1059" s="33"/>
      <c r="AH1059" s="33"/>
      <c r="AI1059" s="33"/>
      <c r="AJ1059" s="33"/>
      <c r="AK1059" s="33"/>
    </row>
    <row r="1060" spans="9:37">
      <c r="I1060" s="33"/>
      <c r="J1060" s="84"/>
      <c r="K1060" s="33"/>
      <c r="L1060" s="33"/>
      <c r="M1060" s="33"/>
      <c r="N1060" s="84"/>
      <c r="O1060" s="33"/>
      <c r="P1060" s="33"/>
      <c r="Q1060" s="95"/>
      <c r="R1060" s="33"/>
      <c r="S1060" s="33"/>
      <c r="T1060" s="95"/>
      <c r="U1060" s="33"/>
      <c r="V1060" s="33"/>
      <c r="W1060" s="95"/>
      <c r="X1060" s="33"/>
      <c r="Y1060" s="33"/>
      <c r="Z1060" s="33"/>
      <c r="AA1060" s="33"/>
      <c r="AB1060" s="33"/>
      <c r="AC1060" s="33"/>
      <c r="AD1060" s="33"/>
      <c r="AE1060" s="33"/>
      <c r="AF1060" s="33"/>
      <c r="AG1060" s="33"/>
      <c r="AH1060" s="33"/>
      <c r="AI1060" s="33"/>
      <c r="AJ1060" s="33"/>
      <c r="AK1060" s="33"/>
    </row>
    <row r="1061" spans="9:37">
      <c r="I1061" s="33"/>
      <c r="J1061" s="84"/>
      <c r="K1061" s="33"/>
      <c r="L1061" s="33"/>
      <c r="M1061" s="33"/>
      <c r="N1061" s="84"/>
      <c r="O1061" s="33"/>
      <c r="P1061" s="33"/>
      <c r="Q1061" s="95"/>
      <c r="R1061" s="33"/>
      <c r="S1061" s="33"/>
      <c r="T1061" s="95"/>
      <c r="U1061" s="33"/>
      <c r="V1061" s="33"/>
      <c r="W1061" s="95"/>
      <c r="X1061" s="33"/>
      <c r="Y1061" s="33"/>
      <c r="Z1061" s="33"/>
      <c r="AA1061" s="33"/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33"/>
    </row>
    <row r="1062" spans="9:37">
      <c r="I1062" s="33"/>
      <c r="J1062" s="84"/>
      <c r="K1062" s="33"/>
      <c r="L1062" s="33"/>
      <c r="M1062" s="33"/>
      <c r="N1062" s="84"/>
      <c r="O1062" s="33"/>
      <c r="P1062" s="33"/>
      <c r="Q1062" s="95"/>
      <c r="R1062" s="33"/>
      <c r="S1062" s="33"/>
      <c r="T1062" s="95"/>
      <c r="U1062" s="33"/>
      <c r="V1062" s="33"/>
      <c r="W1062" s="95"/>
      <c r="X1062" s="33"/>
      <c r="Y1062" s="33"/>
      <c r="Z1062" s="33"/>
      <c r="AA1062" s="33"/>
      <c r="AB1062" s="33"/>
      <c r="AC1062" s="33"/>
      <c r="AD1062" s="33"/>
      <c r="AE1062" s="33"/>
      <c r="AF1062" s="33"/>
      <c r="AG1062" s="33"/>
      <c r="AH1062" s="33"/>
      <c r="AI1062" s="33"/>
      <c r="AJ1062" s="33"/>
      <c r="AK1062" s="33"/>
    </row>
    <row r="1063" spans="9:37">
      <c r="I1063" s="33"/>
      <c r="J1063" s="84"/>
      <c r="K1063" s="33"/>
      <c r="L1063" s="33"/>
      <c r="M1063" s="33"/>
      <c r="N1063" s="84"/>
      <c r="O1063" s="33"/>
      <c r="P1063" s="33"/>
      <c r="Q1063" s="95"/>
      <c r="R1063" s="33"/>
      <c r="S1063" s="33"/>
      <c r="T1063" s="95"/>
      <c r="U1063" s="33"/>
      <c r="V1063" s="33"/>
      <c r="W1063" s="95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</row>
    <row r="1064" spans="9:37">
      <c r="I1064" s="33"/>
      <c r="J1064" s="84"/>
      <c r="K1064" s="33"/>
      <c r="L1064" s="33"/>
      <c r="M1064" s="33"/>
      <c r="N1064" s="84"/>
      <c r="O1064" s="33"/>
      <c r="P1064" s="33"/>
      <c r="Q1064" s="95"/>
      <c r="R1064" s="33"/>
      <c r="S1064" s="33"/>
      <c r="T1064" s="95"/>
      <c r="U1064" s="33"/>
      <c r="V1064" s="33"/>
      <c r="W1064" s="95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</row>
    <row r="1065" spans="9:37">
      <c r="I1065" s="33"/>
      <c r="J1065" s="84"/>
      <c r="K1065" s="33"/>
      <c r="L1065" s="33"/>
      <c r="M1065" s="33"/>
      <c r="N1065" s="84"/>
      <c r="O1065" s="33"/>
      <c r="P1065" s="33"/>
      <c r="Q1065" s="95"/>
      <c r="R1065" s="33"/>
      <c r="S1065" s="33"/>
      <c r="T1065" s="95"/>
      <c r="U1065" s="33"/>
      <c r="V1065" s="33"/>
      <c r="W1065" s="95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</row>
    <row r="1066" spans="9:37">
      <c r="I1066" s="33"/>
      <c r="J1066" s="84"/>
      <c r="K1066" s="33"/>
      <c r="L1066" s="33"/>
      <c r="M1066" s="33"/>
      <c r="N1066" s="84"/>
      <c r="O1066" s="33"/>
      <c r="P1066" s="33"/>
      <c r="Q1066" s="95"/>
      <c r="R1066" s="33"/>
      <c r="S1066" s="33"/>
      <c r="T1066" s="95"/>
      <c r="U1066" s="33"/>
      <c r="V1066" s="33"/>
      <c r="W1066" s="95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</row>
    <row r="1067" spans="9:37">
      <c r="I1067" s="33"/>
      <c r="J1067" s="84"/>
      <c r="K1067" s="33"/>
      <c r="L1067" s="33"/>
      <c r="M1067" s="33"/>
      <c r="N1067" s="84"/>
      <c r="O1067" s="33"/>
      <c r="P1067" s="33"/>
      <c r="Q1067" s="95"/>
      <c r="R1067" s="33"/>
      <c r="S1067" s="33"/>
      <c r="T1067" s="95"/>
      <c r="U1067" s="33"/>
      <c r="V1067" s="33"/>
      <c r="W1067" s="95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</row>
    <row r="1068" spans="9:37">
      <c r="I1068" s="33"/>
      <c r="J1068" s="84"/>
      <c r="K1068" s="33"/>
      <c r="L1068" s="33"/>
      <c r="M1068" s="33"/>
      <c r="N1068" s="84"/>
      <c r="O1068" s="33"/>
      <c r="P1068" s="33"/>
      <c r="Q1068" s="95"/>
      <c r="R1068" s="33"/>
      <c r="S1068" s="33"/>
      <c r="T1068" s="95"/>
      <c r="U1068" s="33"/>
      <c r="V1068" s="33"/>
      <c r="W1068" s="95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</row>
    <row r="1069" spans="9:37">
      <c r="I1069" s="33"/>
      <c r="J1069" s="84"/>
      <c r="K1069" s="33"/>
      <c r="L1069" s="33"/>
      <c r="M1069" s="33"/>
      <c r="N1069" s="84"/>
      <c r="O1069" s="33"/>
      <c r="P1069" s="33"/>
      <c r="Q1069" s="95"/>
      <c r="R1069" s="33"/>
      <c r="S1069" s="33"/>
      <c r="T1069" s="95"/>
      <c r="U1069" s="33"/>
      <c r="V1069" s="33"/>
      <c r="W1069" s="95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</row>
    <row r="1070" spans="9:37">
      <c r="I1070" s="33"/>
      <c r="J1070" s="84"/>
      <c r="K1070" s="33"/>
      <c r="L1070" s="33"/>
      <c r="M1070" s="33"/>
      <c r="N1070" s="84"/>
      <c r="O1070" s="33"/>
      <c r="P1070" s="33"/>
      <c r="Q1070" s="95"/>
      <c r="R1070" s="33"/>
      <c r="S1070" s="33"/>
      <c r="T1070" s="95"/>
      <c r="U1070" s="33"/>
      <c r="V1070" s="33"/>
      <c r="W1070" s="95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</row>
    <row r="1071" spans="9:37">
      <c r="I1071" s="33"/>
      <c r="J1071" s="84"/>
      <c r="K1071" s="33"/>
      <c r="L1071" s="33"/>
      <c r="M1071" s="33"/>
      <c r="N1071" s="84"/>
      <c r="O1071" s="33"/>
      <c r="P1071" s="33"/>
      <c r="Q1071" s="95"/>
      <c r="R1071" s="33"/>
      <c r="S1071" s="33"/>
      <c r="T1071" s="95"/>
      <c r="U1071" s="33"/>
      <c r="V1071" s="33"/>
      <c r="W1071" s="95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</row>
    <row r="1072" spans="9:37">
      <c r="I1072" s="33"/>
      <c r="J1072" s="84"/>
      <c r="K1072" s="33"/>
      <c r="L1072" s="33"/>
      <c r="M1072" s="33"/>
      <c r="N1072" s="84"/>
      <c r="O1072" s="33"/>
      <c r="P1072" s="33"/>
      <c r="Q1072" s="95"/>
      <c r="R1072" s="33"/>
      <c r="S1072" s="33"/>
      <c r="T1072" s="95"/>
      <c r="U1072" s="33"/>
      <c r="V1072" s="33"/>
      <c r="W1072" s="95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</row>
    <row r="1073" spans="9:37">
      <c r="I1073" s="33"/>
      <c r="J1073" s="84"/>
      <c r="K1073" s="33"/>
      <c r="L1073" s="33"/>
      <c r="M1073" s="33"/>
      <c r="N1073" s="84"/>
      <c r="O1073" s="33"/>
      <c r="P1073" s="33"/>
      <c r="Q1073" s="95"/>
      <c r="R1073" s="33"/>
      <c r="S1073" s="33"/>
      <c r="T1073" s="95"/>
      <c r="U1073" s="33"/>
      <c r="V1073" s="33"/>
      <c r="W1073" s="95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</row>
    <row r="1074" spans="9:37">
      <c r="I1074" s="33"/>
      <c r="J1074" s="84"/>
      <c r="K1074" s="33"/>
      <c r="L1074" s="33"/>
      <c r="M1074" s="33"/>
      <c r="N1074" s="84"/>
      <c r="O1074" s="33"/>
      <c r="P1074" s="33"/>
      <c r="Q1074" s="95"/>
      <c r="R1074" s="33"/>
      <c r="S1074" s="33"/>
      <c r="T1074" s="95"/>
      <c r="U1074" s="33"/>
      <c r="V1074" s="33"/>
      <c r="W1074" s="95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</row>
    <row r="1075" spans="9:37">
      <c r="I1075" s="33"/>
      <c r="J1075" s="84"/>
      <c r="K1075" s="33"/>
      <c r="L1075" s="33"/>
      <c r="M1075" s="33"/>
      <c r="N1075" s="84"/>
      <c r="O1075" s="33"/>
      <c r="P1075" s="33"/>
      <c r="Q1075" s="95"/>
      <c r="R1075" s="33"/>
      <c r="S1075" s="33"/>
      <c r="T1075" s="95"/>
      <c r="U1075" s="33"/>
      <c r="V1075" s="33"/>
      <c r="W1075" s="95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</row>
    <row r="1076" spans="9:37">
      <c r="I1076" s="33"/>
      <c r="J1076" s="84"/>
      <c r="K1076" s="33"/>
      <c r="L1076" s="33"/>
      <c r="M1076" s="33"/>
      <c r="N1076" s="84"/>
      <c r="O1076" s="33"/>
      <c r="P1076" s="33"/>
      <c r="Q1076" s="95"/>
      <c r="R1076" s="33"/>
      <c r="S1076" s="33"/>
      <c r="T1076" s="95"/>
      <c r="U1076" s="33"/>
      <c r="V1076" s="33"/>
      <c r="W1076" s="95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</row>
    <row r="1077" spans="9:37">
      <c r="I1077" s="33"/>
      <c r="J1077" s="84"/>
      <c r="K1077" s="33"/>
      <c r="L1077" s="33"/>
      <c r="M1077" s="33"/>
      <c r="N1077" s="84"/>
      <c r="O1077" s="33"/>
      <c r="P1077" s="33"/>
      <c r="Q1077" s="95"/>
      <c r="R1077" s="33"/>
      <c r="S1077" s="33"/>
      <c r="T1077" s="95"/>
      <c r="U1077" s="33"/>
      <c r="V1077" s="33"/>
      <c r="W1077" s="95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</row>
    <row r="1078" spans="9:37">
      <c r="I1078" s="33"/>
      <c r="J1078" s="84"/>
      <c r="K1078" s="33"/>
      <c r="L1078" s="33"/>
      <c r="M1078" s="33"/>
      <c r="N1078" s="84"/>
      <c r="O1078" s="33"/>
      <c r="P1078" s="33"/>
      <c r="Q1078" s="95"/>
      <c r="R1078" s="33"/>
      <c r="S1078" s="33"/>
      <c r="T1078" s="95"/>
      <c r="U1078" s="33"/>
      <c r="V1078" s="33"/>
      <c r="W1078" s="95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</row>
    <row r="1079" spans="9:37">
      <c r="I1079" s="33"/>
      <c r="J1079" s="84"/>
      <c r="K1079" s="33"/>
      <c r="L1079" s="33"/>
      <c r="M1079" s="33"/>
      <c r="N1079" s="84"/>
      <c r="O1079" s="33"/>
      <c r="P1079" s="33"/>
      <c r="Q1079" s="95"/>
      <c r="R1079" s="33"/>
      <c r="S1079" s="33"/>
      <c r="T1079" s="95"/>
      <c r="U1079" s="33"/>
      <c r="V1079" s="33"/>
      <c r="W1079" s="95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</row>
    <row r="1080" spans="9:37">
      <c r="I1080" s="33"/>
      <c r="J1080" s="84"/>
      <c r="K1080" s="33"/>
      <c r="L1080" s="33"/>
      <c r="M1080" s="33"/>
      <c r="N1080" s="84"/>
      <c r="O1080" s="33"/>
      <c r="P1080" s="33"/>
      <c r="Q1080" s="95"/>
      <c r="R1080" s="33"/>
      <c r="S1080" s="33"/>
      <c r="T1080" s="95"/>
      <c r="U1080" s="33"/>
      <c r="V1080" s="33"/>
      <c r="W1080" s="95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</row>
    <row r="1081" spans="9:37">
      <c r="I1081" s="33"/>
      <c r="J1081" s="84"/>
      <c r="K1081" s="33"/>
      <c r="L1081" s="33"/>
      <c r="M1081" s="33"/>
      <c r="N1081" s="84"/>
      <c r="O1081" s="33"/>
      <c r="P1081" s="33"/>
      <c r="Q1081" s="95"/>
      <c r="R1081" s="33"/>
      <c r="S1081" s="33"/>
      <c r="T1081" s="95"/>
      <c r="U1081" s="33"/>
      <c r="V1081" s="33"/>
      <c r="W1081" s="95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</row>
    <row r="1082" spans="9:37">
      <c r="I1082" s="33"/>
      <c r="J1082" s="84"/>
      <c r="K1082" s="33"/>
      <c r="L1082" s="33"/>
      <c r="M1082" s="33"/>
      <c r="N1082" s="84"/>
      <c r="O1082" s="33"/>
      <c r="P1082" s="33"/>
      <c r="Q1082" s="95"/>
      <c r="R1082" s="33"/>
      <c r="S1082" s="33"/>
      <c r="T1082" s="95"/>
      <c r="U1082" s="33"/>
      <c r="V1082" s="33"/>
      <c r="W1082" s="95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</row>
    <row r="1083" spans="9:37">
      <c r="I1083" s="33"/>
      <c r="J1083" s="84"/>
      <c r="K1083" s="33"/>
      <c r="L1083" s="33"/>
      <c r="M1083" s="33"/>
      <c r="N1083" s="84"/>
      <c r="O1083" s="33"/>
      <c r="P1083" s="33"/>
      <c r="Q1083" s="95"/>
      <c r="R1083" s="33"/>
      <c r="S1083" s="33"/>
      <c r="T1083" s="95"/>
      <c r="U1083" s="33"/>
      <c r="V1083" s="33"/>
      <c r="W1083" s="95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</row>
    <row r="1084" spans="9:37">
      <c r="I1084" s="33"/>
      <c r="J1084" s="84"/>
      <c r="K1084" s="33"/>
      <c r="L1084" s="33"/>
      <c r="M1084" s="33"/>
      <c r="N1084" s="84"/>
      <c r="O1084" s="33"/>
      <c r="P1084" s="33"/>
      <c r="Q1084" s="95"/>
      <c r="R1084" s="33"/>
      <c r="S1084" s="33"/>
      <c r="T1084" s="95"/>
      <c r="U1084" s="33"/>
      <c r="V1084" s="33"/>
      <c r="W1084" s="95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</row>
    <row r="1085" spans="9:37">
      <c r="I1085" s="33"/>
      <c r="J1085" s="84"/>
      <c r="K1085" s="33"/>
      <c r="L1085" s="33"/>
      <c r="M1085" s="33"/>
      <c r="N1085" s="84"/>
      <c r="O1085" s="33"/>
      <c r="P1085" s="33"/>
      <c r="Q1085" s="95"/>
      <c r="R1085" s="33"/>
      <c r="S1085" s="33"/>
      <c r="T1085" s="95"/>
      <c r="U1085" s="33"/>
      <c r="V1085" s="33"/>
      <c r="W1085" s="95"/>
      <c r="X1085" s="33"/>
      <c r="Y1085" s="33"/>
      <c r="Z1085" s="33"/>
      <c r="AA1085" s="33"/>
      <c r="AB1085" s="33"/>
      <c r="AC1085" s="33"/>
      <c r="AD1085" s="33"/>
      <c r="AE1085" s="33"/>
      <c r="AF1085" s="33"/>
      <c r="AG1085" s="33"/>
      <c r="AH1085" s="33"/>
      <c r="AI1085" s="33"/>
      <c r="AJ1085" s="33"/>
      <c r="AK1085" s="33"/>
    </row>
    <row r="1086" spans="9:37">
      <c r="I1086" s="33"/>
      <c r="J1086" s="84"/>
      <c r="K1086" s="33"/>
      <c r="L1086" s="33"/>
      <c r="M1086" s="33"/>
      <c r="N1086" s="84"/>
      <c r="O1086" s="33"/>
      <c r="P1086" s="33"/>
      <c r="Q1086" s="95"/>
      <c r="R1086" s="33"/>
      <c r="S1086" s="33"/>
      <c r="T1086" s="95"/>
      <c r="U1086" s="33"/>
      <c r="V1086" s="33"/>
      <c r="W1086" s="95"/>
      <c r="X1086" s="33"/>
      <c r="Y1086" s="33"/>
      <c r="Z1086" s="33"/>
      <c r="AA1086" s="33"/>
      <c r="AB1086" s="33"/>
      <c r="AC1086" s="33"/>
      <c r="AD1086" s="33"/>
      <c r="AE1086" s="33"/>
      <c r="AF1086" s="33"/>
      <c r="AG1086" s="33"/>
      <c r="AH1086" s="33"/>
      <c r="AI1086" s="33"/>
      <c r="AJ1086" s="33"/>
      <c r="AK1086" s="33"/>
    </row>
    <row r="1087" spans="9:37">
      <c r="I1087" s="33"/>
      <c r="J1087" s="84"/>
      <c r="K1087" s="33"/>
      <c r="L1087" s="33"/>
      <c r="M1087" s="33"/>
      <c r="N1087" s="84"/>
      <c r="O1087" s="33"/>
      <c r="P1087" s="33"/>
      <c r="Q1087" s="95"/>
      <c r="R1087" s="33"/>
      <c r="S1087" s="33"/>
      <c r="T1087" s="95"/>
      <c r="U1087" s="33"/>
      <c r="V1087" s="33"/>
      <c r="W1087" s="95"/>
      <c r="X1087" s="33"/>
      <c r="Y1087" s="33"/>
      <c r="Z1087" s="33"/>
      <c r="AA1087" s="33"/>
      <c r="AB1087" s="33"/>
      <c r="AC1087" s="33"/>
      <c r="AD1087" s="33"/>
      <c r="AE1087" s="33"/>
      <c r="AF1087" s="33"/>
      <c r="AG1087" s="33"/>
      <c r="AH1087" s="33"/>
      <c r="AI1087" s="33"/>
      <c r="AJ1087" s="33"/>
      <c r="AK1087" s="33"/>
    </row>
    <row r="1088" spans="9:37">
      <c r="I1088" s="33"/>
      <c r="J1088" s="84"/>
      <c r="K1088" s="33"/>
      <c r="L1088" s="33"/>
      <c r="M1088" s="33"/>
      <c r="N1088" s="84"/>
      <c r="O1088" s="33"/>
      <c r="P1088" s="33"/>
      <c r="Q1088" s="95"/>
      <c r="R1088" s="33"/>
      <c r="S1088" s="33"/>
      <c r="T1088" s="95"/>
      <c r="U1088" s="33"/>
      <c r="V1088" s="33"/>
      <c r="W1088" s="95"/>
      <c r="X1088" s="33"/>
      <c r="Y1088" s="33"/>
      <c r="Z1088" s="33"/>
      <c r="AA1088" s="33"/>
      <c r="AB1088" s="33"/>
      <c r="AC1088" s="33"/>
      <c r="AD1088" s="33"/>
      <c r="AE1088" s="33"/>
      <c r="AF1088" s="33"/>
      <c r="AG1088" s="33"/>
      <c r="AH1088" s="33"/>
      <c r="AI1088" s="33"/>
      <c r="AJ1088" s="33"/>
      <c r="AK1088" s="33"/>
    </row>
    <row r="1089" spans="9:37">
      <c r="I1089" s="33"/>
      <c r="J1089" s="84"/>
      <c r="K1089" s="33"/>
      <c r="L1089" s="33"/>
      <c r="M1089" s="33"/>
      <c r="N1089" s="84"/>
      <c r="O1089" s="33"/>
      <c r="P1089" s="33"/>
      <c r="Q1089" s="95"/>
      <c r="R1089" s="33"/>
      <c r="S1089" s="33"/>
      <c r="T1089" s="95"/>
      <c r="U1089" s="33"/>
      <c r="V1089" s="33"/>
      <c r="W1089" s="95"/>
      <c r="X1089" s="33"/>
      <c r="Y1089" s="33"/>
      <c r="Z1089" s="33"/>
      <c r="AA1089" s="33"/>
      <c r="AB1089" s="33"/>
      <c r="AC1089" s="33"/>
      <c r="AD1089" s="33"/>
      <c r="AE1089" s="33"/>
      <c r="AF1089" s="33"/>
      <c r="AG1089" s="33"/>
      <c r="AH1089" s="33"/>
      <c r="AI1089" s="33"/>
      <c r="AJ1089" s="33"/>
      <c r="AK1089" s="33"/>
    </row>
    <row r="1090" spans="9:37">
      <c r="I1090" s="33"/>
      <c r="J1090" s="84"/>
      <c r="K1090" s="33"/>
      <c r="L1090" s="33"/>
      <c r="M1090" s="33"/>
      <c r="N1090" s="84"/>
      <c r="O1090" s="33"/>
      <c r="P1090" s="33"/>
      <c r="Q1090" s="95"/>
      <c r="R1090" s="33"/>
      <c r="S1090" s="33"/>
      <c r="T1090" s="95"/>
      <c r="U1090" s="33"/>
      <c r="V1090" s="33"/>
      <c r="W1090" s="95"/>
      <c r="X1090" s="33"/>
      <c r="Y1090" s="33"/>
      <c r="Z1090" s="33"/>
      <c r="AA1090" s="33"/>
      <c r="AB1090" s="33"/>
      <c r="AC1090" s="33"/>
      <c r="AD1090" s="33"/>
      <c r="AE1090" s="33"/>
      <c r="AF1090" s="33"/>
      <c r="AG1090" s="33"/>
      <c r="AH1090" s="33"/>
      <c r="AI1090" s="33"/>
      <c r="AJ1090" s="33"/>
      <c r="AK1090" s="33"/>
    </row>
    <row r="1091" spans="9:37">
      <c r="I1091" s="33"/>
      <c r="J1091" s="84"/>
      <c r="K1091" s="33"/>
      <c r="L1091" s="33"/>
      <c r="M1091" s="33"/>
      <c r="N1091" s="84"/>
      <c r="O1091" s="33"/>
      <c r="P1091" s="33"/>
      <c r="Q1091" s="95"/>
      <c r="R1091" s="33"/>
      <c r="S1091" s="33"/>
      <c r="T1091" s="95"/>
      <c r="U1091" s="33"/>
      <c r="V1091" s="33"/>
      <c r="W1091" s="95"/>
      <c r="X1091" s="33"/>
      <c r="Y1091" s="33"/>
      <c r="Z1091" s="33"/>
      <c r="AA1091" s="33"/>
      <c r="AB1091" s="33"/>
      <c r="AC1091" s="33"/>
      <c r="AD1091" s="33"/>
      <c r="AE1091" s="33"/>
      <c r="AF1091" s="33"/>
      <c r="AG1091" s="33"/>
      <c r="AH1091" s="33"/>
      <c r="AI1091" s="33"/>
      <c r="AJ1091" s="33"/>
      <c r="AK1091" s="33"/>
    </row>
    <row r="1092" spans="9:37">
      <c r="I1092" s="33"/>
      <c r="J1092" s="84"/>
      <c r="K1092" s="33"/>
      <c r="L1092" s="33"/>
      <c r="M1092" s="33"/>
      <c r="N1092" s="84"/>
      <c r="O1092" s="33"/>
      <c r="P1092" s="33"/>
      <c r="Q1092" s="95"/>
      <c r="R1092" s="33"/>
      <c r="S1092" s="33"/>
      <c r="T1092" s="95"/>
      <c r="U1092" s="33"/>
      <c r="V1092" s="33"/>
      <c r="W1092" s="95"/>
      <c r="X1092" s="33"/>
      <c r="Y1092" s="33"/>
      <c r="Z1092" s="33"/>
      <c r="AA1092" s="33"/>
      <c r="AB1092" s="33"/>
      <c r="AC1092" s="33"/>
      <c r="AD1092" s="33"/>
      <c r="AE1092" s="33"/>
      <c r="AF1092" s="33"/>
      <c r="AG1092" s="33"/>
      <c r="AH1092" s="33"/>
      <c r="AI1092" s="33"/>
      <c r="AJ1092" s="33"/>
      <c r="AK1092" s="33"/>
    </row>
    <row r="1093" spans="9:37">
      <c r="I1093" s="33"/>
      <c r="J1093" s="84"/>
      <c r="K1093" s="33"/>
      <c r="L1093" s="33"/>
      <c r="M1093" s="33"/>
      <c r="N1093" s="84"/>
      <c r="O1093" s="33"/>
      <c r="P1093" s="33"/>
      <c r="Q1093" s="95"/>
      <c r="R1093" s="33"/>
      <c r="S1093" s="33"/>
      <c r="T1093" s="95"/>
      <c r="U1093" s="33"/>
      <c r="V1093" s="33"/>
      <c r="W1093" s="95"/>
      <c r="X1093" s="33"/>
      <c r="Y1093" s="33"/>
      <c r="Z1093" s="33"/>
      <c r="AA1093" s="33"/>
      <c r="AB1093" s="33"/>
      <c r="AC1093" s="33"/>
      <c r="AD1093" s="33"/>
      <c r="AE1093" s="33"/>
      <c r="AF1093" s="33"/>
      <c r="AG1093" s="33"/>
      <c r="AH1093" s="33"/>
      <c r="AI1093" s="33"/>
      <c r="AJ1093" s="33"/>
      <c r="AK1093" s="33"/>
    </row>
    <row r="1094" spans="9:37">
      <c r="I1094" s="33"/>
      <c r="J1094" s="84"/>
      <c r="K1094" s="33"/>
      <c r="L1094" s="33"/>
      <c r="M1094" s="33"/>
      <c r="N1094" s="84"/>
      <c r="O1094" s="33"/>
      <c r="P1094" s="33"/>
      <c r="Q1094" s="95"/>
      <c r="R1094" s="33"/>
      <c r="S1094" s="33"/>
      <c r="T1094" s="95"/>
      <c r="U1094" s="33"/>
      <c r="V1094" s="33"/>
      <c r="W1094" s="95"/>
      <c r="X1094" s="33"/>
      <c r="Y1094" s="33"/>
      <c r="Z1094" s="33"/>
      <c r="AA1094" s="33"/>
      <c r="AB1094" s="33"/>
      <c r="AC1094" s="33"/>
      <c r="AD1094" s="33"/>
      <c r="AE1094" s="33"/>
      <c r="AF1094" s="33"/>
      <c r="AG1094" s="33"/>
      <c r="AH1094" s="33"/>
      <c r="AI1094" s="33"/>
      <c r="AJ1094" s="33"/>
      <c r="AK1094" s="33"/>
    </row>
    <row r="1095" spans="9:37">
      <c r="I1095" s="33"/>
      <c r="J1095" s="84"/>
      <c r="K1095" s="33"/>
      <c r="L1095" s="33"/>
      <c r="M1095" s="33"/>
      <c r="N1095" s="84"/>
      <c r="O1095" s="33"/>
      <c r="P1095" s="33"/>
      <c r="Q1095" s="95"/>
      <c r="R1095" s="33"/>
      <c r="S1095" s="33"/>
      <c r="T1095" s="95"/>
      <c r="U1095" s="33"/>
      <c r="V1095" s="33"/>
      <c r="W1095" s="95"/>
      <c r="X1095" s="33"/>
      <c r="Y1095" s="33"/>
      <c r="Z1095" s="33"/>
      <c r="AA1095" s="33"/>
      <c r="AB1095" s="33"/>
      <c r="AC1095" s="33"/>
      <c r="AD1095" s="33"/>
      <c r="AE1095" s="33"/>
      <c r="AF1095" s="33"/>
      <c r="AG1095" s="33"/>
      <c r="AH1095" s="33"/>
      <c r="AI1095" s="33"/>
      <c r="AJ1095" s="33"/>
      <c r="AK1095" s="33"/>
    </row>
    <row r="1096" spans="9:37">
      <c r="I1096" s="33"/>
      <c r="J1096" s="84"/>
      <c r="K1096" s="33"/>
      <c r="L1096" s="33"/>
      <c r="M1096" s="33"/>
      <c r="N1096" s="84"/>
      <c r="O1096" s="33"/>
      <c r="P1096" s="33"/>
      <c r="Q1096" s="95"/>
      <c r="R1096" s="33"/>
      <c r="S1096" s="33"/>
      <c r="T1096" s="95"/>
      <c r="U1096" s="33"/>
      <c r="V1096" s="33"/>
      <c r="W1096" s="95"/>
      <c r="X1096" s="33"/>
      <c r="Y1096" s="33"/>
      <c r="Z1096" s="33"/>
      <c r="AA1096" s="33"/>
      <c r="AB1096" s="33"/>
      <c r="AC1096" s="33"/>
      <c r="AD1096" s="33"/>
      <c r="AE1096" s="33"/>
      <c r="AF1096" s="33"/>
      <c r="AG1096" s="33"/>
      <c r="AH1096" s="33"/>
      <c r="AI1096" s="33"/>
      <c r="AJ1096" s="33"/>
      <c r="AK1096" s="33"/>
    </row>
    <row r="1097" spans="9:37">
      <c r="I1097" s="33"/>
      <c r="J1097" s="84"/>
      <c r="K1097" s="33"/>
      <c r="L1097" s="33"/>
      <c r="M1097" s="33"/>
      <c r="N1097" s="84"/>
      <c r="O1097" s="33"/>
      <c r="P1097" s="33"/>
      <c r="Q1097" s="95"/>
      <c r="R1097" s="33"/>
      <c r="S1097" s="33"/>
      <c r="T1097" s="95"/>
      <c r="U1097" s="33"/>
      <c r="V1097" s="33"/>
      <c r="W1097" s="95"/>
      <c r="X1097" s="33"/>
      <c r="Y1097" s="33"/>
      <c r="Z1097" s="33"/>
      <c r="AA1097" s="33"/>
      <c r="AB1097" s="33"/>
      <c r="AC1097" s="33"/>
      <c r="AD1097" s="33"/>
      <c r="AE1097" s="33"/>
      <c r="AF1097" s="33"/>
      <c r="AG1097" s="33"/>
      <c r="AH1097" s="33"/>
      <c r="AI1097" s="33"/>
      <c r="AJ1097" s="33"/>
      <c r="AK1097" s="33"/>
    </row>
    <row r="1098" spans="9:37">
      <c r="I1098" s="33"/>
      <c r="J1098" s="84"/>
      <c r="K1098" s="33"/>
      <c r="L1098" s="33"/>
      <c r="M1098" s="33"/>
      <c r="N1098" s="84"/>
      <c r="O1098" s="33"/>
      <c r="P1098" s="33"/>
      <c r="Q1098" s="95"/>
      <c r="R1098" s="33"/>
      <c r="S1098" s="33"/>
      <c r="T1098" s="95"/>
      <c r="U1098" s="33"/>
      <c r="V1098" s="33"/>
      <c r="W1098" s="95"/>
      <c r="X1098" s="33"/>
      <c r="Y1098" s="33"/>
      <c r="Z1098" s="33"/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33"/>
      <c r="AK1098" s="33"/>
    </row>
    <row r="1099" spans="9:37">
      <c r="I1099" s="33"/>
      <c r="J1099" s="84"/>
      <c r="K1099" s="33"/>
      <c r="L1099" s="33"/>
      <c r="M1099" s="33"/>
      <c r="N1099" s="84"/>
      <c r="O1099" s="33"/>
      <c r="P1099" s="33"/>
      <c r="Q1099" s="95"/>
      <c r="R1099" s="33"/>
      <c r="S1099" s="33"/>
      <c r="T1099" s="95"/>
      <c r="U1099" s="33"/>
      <c r="V1099" s="33"/>
      <c r="W1099" s="95"/>
      <c r="X1099" s="33"/>
      <c r="Y1099" s="33"/>
      <c r="Z1099" s="33"/>
      <c r="AA1099" s="33"/>
      <c r="AB1099" s="33"/>
      <c r="AC1099" s="33"/>
      <c r="AD1099" s="33"/>
      <c r="AE1099" s="33"/>
      <c r="AF1099" s="33"/>
      <c r="AG1099" s="33"/>
      <c r="AH1099" s="33"/>
      <c r="AI1099" s="33"/>
      <c r="AJ1099" s="33"/>
      <c r="AK1099" s="33"/>
    </row>
    <row r="1100" spans="9:37">
      <c r="I1100" s="33"/>
      <c r="J1100" s="84"/>
      <c r="K1100" s="33"/>
      <c r="L1100" s="33"/>
      <c r="M1100" s="33"/>
      <c r="N1100" s="84"/>
      <c r="O1100" s="33"/>
      <c r="P1100" s="33"/>
      <c r="Q1100" s="95"/>
      <c r="R1100" s="33"/>
      <c r="S1100" s="33"/>
      <c r="T1100" s="95"/>
      <c r="U1100" s="33"/>
      <c r="V1100" s="33"/>
      <c r="W1100" s="95"/>
      <c r="X1100" s="33"/>
      <c r="Y1100" s="33"/>
      <c r="Z1100" s="33"/>
      <c r="AA1100" s="33"/>
      <c r="AB1100" s="33"/>
      <c r="AC1100" s="33"/>
      <c r="AD1100" s="33"/>
      <c r="AE1100" s="33"/>
      <c r="AF1100" s="33"/>
      <c r="AG1100" s="33"/>
      <c r="AH1100" s="33"/>
      <c r="AI1100" s="33"/>
      <c r="AJ1100" s="33"/>
      <c r="AK1100" s="33"/>
    </row>
    <row r="1101" spans="9:37">
      <c r="I1101" s="33"/>
      <c r="J1101" s="84"/>
      <c r="K1101" s="33"/>
      <c r="L1101" s="33"/>
      <c r="M1101" s="33"/>
      <c r="N1101" s="84"/>
      <c r="O1101" s="33"/>
      <c r="P1101" s="33"/>
      <c r="Q1101" s="95"/>
      <c r="R1101" s="33"/>
      <c r="S1101" s="33"/>
      <c r="T1101" s="95"/>
      <c r="U1101" s="33"/>
      <c r="V1101" s="33"/>
      <c r="W1101" s="95"/>
      <c r="X1101" s="33"/>
      <c r="Y1101" s="33"/>
      <c r="Z1101" s="33"/>
      <c r="AA1101" s="33"/>
      <c r="AB1101" s="33"/>
      <c r="AC1101" s="33"/>
      <c r="AD1101" s="33"/>
      <c r="AE1101" s="33"/>
      <c r="AF1101" s="33"/>
      <c r="AG1101" s="33"/>
      <c r="AH1101" s="33"/>
      <c r="AI1101" s="33"/>
      <c r="AJ1101" s="33"/>
      <c r="AK1101" s="33"/>
    </row>
    <row r="1102" spans="9:37">
      <c r="I1102" s="33"/>
      <c r="J1102" s="84"/>
      <c r="K1102" s="33"/>
      <c r="L1102" s="33"/>
      <c r="M1102" s="33"/>
      <c r="N1102" s="84"/>
      <c r="O1102" s="33"/>
      <c r="P1102" s="33"/>
      <c r="Q1102" s="95"/>
      <c r="R1102" s="33"/>
      <c r="S1102" s="33"/>
      <c r="T1102" s="95"/>
      <c r="U1102" s="33"/>
      <c r="V1102" s="33"/>
      <c r="W1102" s="95"/>
      <c r="X1102" s="33"/>
      <c r="Y1102" s="33"/>
      <c r="Z1102" s="33"/>
      <c r="AA1102" s="33"/>
      <c r="AB1102" s="33"/>
      <c r="AC1102" s="33"/>
      <c r="AD1102" s="33"/>
      <c r="AE1102" s="33"/>
      <c r="AF1102" s="33"/>
      <c r="AG1102" s="33"/>
      <c r="AH1102" s="33"/>
      <c r="AI1102" s="33"/>
      <c r="AJ1102" s="33"/>
      <c r="AK1102" s="33"/>
    </row>
    <row r="1103" spans="9:37">
      <c r="I1103" s="33"/>
      <c r="J1103" s="84"/>
      <c r="K1103" s="33"/>
      <c r="L1103" s="33"/>
      <c r="M1103" s="33"/>
      <c r="N1103" s="84"/>
      <c r="O1103" s="33"/>
      <c r="P1103" s="33"/>
      <c r="Q1103" s="95"/>
      <c r="R1103" s="33"/>
      <c r="S1103" s="33"/>
      <c r="T1103" s="95"/>
      <c r="U1103" s="33"/>
      <c r="V1103" s="33"/>
      <c r="W1103" s="95"/>
      <c r="X1103" s="33"/>
      <c r="Y1103" s="33"/>
      <c r="Z1103" s="33"/>
      <c r="AA1103" s="33"/>
      <c r="AB1103" s="33"/>
      <c r="AC1103" s="33"/>
      <c r="AD1103" s="33"/>
      <c r="AE1103" s="33"/>
      <c r="AF1103" s="33"/>
      <c r="AG1103" s="33"/>
      <c r="AH1103" s="33"/>
      <c r="AI1103" s="33"/>
      <c r="AJ1103" s="33"/>
      <c r="AK1103" s="33"/>
    </row>
    <row r="1104" spans="9:37">
      <c r="I1104" s="33"/>
      <c r="J1104" s="84"/>
      <c r="K1104" s="33"/>
      <c r="L1104" s="33"/>
      <c r="M1104" s="33"/>
      <c r="N1104" s="84"/>
      <c r="O1104" s="33"/>
      <c r="P1104" s="33"/>
      <c r="Q1104" s="95"/>
      <c r="R1104" s="33"/>
      <c r="S1104" s="33"/>
      <c r="T1104" s="95"/>
      <c r="U1104" s="33"/>
      <c r="V1104" s="33"/>
      <c r="W1104" s="95"/>
      <c r="X1104" s="33"/>
      <c r="Y1104" s="33"/>
      <c r="Z1104" s="33"/>
      <c r="AA1104" s="33"/>
      <c r="AB1104" s="33"/>
      <c r="AC1104" s="33"/>
      <c r="AD1104" s="33"/>
      <c r="AE1104" s="33"/>
      <c r="AF1104" s="33"/>
      <c r="AG1104" s="33"/>
      <c r="AH1104" s="33"/>
      <c r="AI1104" s="33"/>
      <c r="AJ1104" s="33"/>
      <c r="AK1104" s="33"/>
    </row>
    <row r="1105" spans="9:37">
      <c r="I1105" s="33"/>
      <c r="J1105" s="84"/>
      <c r="K1105" s="33"/>
      <c r="L1105" s="33"/>
      <c r="M1105" s="33"/>
      <c r="N1105" s="84"/>
      <c r="O1105" s="33"/>
      <c r="P1105" s="33"/>
      <c r="Q1105" s="95"/>
      <c r="R1105" s="33"/>
      <c r="S1105" s="33"/>
      <c r="T1105" s="95"/>
      <c r="U1105" s="33"/>
      <c r="V1105" s="33"/>
      <c r="W1105" s="95"/>
      <c r="X1105" s="33"/>
      <c r="Y1105" s="33"/>
      <c r="Z1105" s="33"/>
      <c r="AA1105" s="33"/>
      <c r="AB1105" s="33"/>
      <c r="AC1105" s="33"/>
      <c r="AD1105" s="33"/>
      <c r="AE1105" s="33"/>
      <c r="AF1105" s="33"/>
      <c r="AG1105" s="33"/>
      <c r="AH1105" s="33"/>
      <c r="AI1105" s="33"/>
      <c r="AJ1105" s="33"/>
      <c r="AK1105" s="33"/>
    </row>
    <row r="1106" spans="9:37">
      <c r="I1106" s="33"/>
      <c r="J1106" s="84"/>
      <c r="K1106" s="33"/>
      <c r="L1106" s="33"/>
      <c r="M1106" s="33"/>
      <c r="N1106" s="84"/>
      <c r="O1106" s="33"/>
      <c r="P1106" s="33"/>
      <c r="Q1106" s="95"/>
      <c r="R1106" s="33"/>
      <c r="S1106" s="33"/>
      <c r="T1106" s="95"/>
      <c r="U1106" s="33"/>
      <c r="V1106" s="33"/>
      <c r="W1106" s="95"/>
      <c r="X1106" s="33"/>
      <c r="Y1106" s="33"/>
      <c r="Z1106" s="33"/>
      <c r="AA1106" s="33"/>
      <c r="AB1106" s="33"/>
      <c r="AC1106" s="33"/>
      <c r="AD1106" s="33"/>
      <c r="AE1106" s="33"/>
      <c r="AF1106" s="33"/>
      <c r="AG1106" s="33"/>
      <c r="AH1106" s="33"/>
      <c r="AI1106" s="33"/>
      <c r="AJ1106" s="33"/>
      <c r="AK1106" s="33"/>
    </row>
    <row r="1107" spans="9:37">
      <c r="I1107" s="33"/>
      <c r="J1107" s="84"/>
      <c r="K1107" s="33"/>
      <c r="L1107" s="33"/>
      <c r="M1107" s="33"/>
      <c r="N1107" s="84"/>
      <c r="O1107" s="33"/>
      <c r="P1107" s="33"/>
      <c r="Q1107" s="95"/>
      <c r="R1107" s="33"/>
      <c r="S1107" s="33"/>
      <c r="T1107" s="95"/>
      <c r="U1107" s="33"/>
      <c r="V1107" s="33"/>
      <c r="W1107" s="95"/>
      <c r="X1107" s="33"/>
      <c r="Y1107" s="33"/>
      <c r="Z1107" s="33"/>
      <c r="AA1107" s="33"/>
      <c r="AB1107" s="33"/>
      <c r="AC1107" s="33"/>
      <c r="AD1107" s="33"/>
      <c r="AE1107" s="33"/>
      <c r="AF1107" s="33"/>
      <c r="AG1107" s="33"/>
      <c r="AH1107" s="33"/>
      <c r="AI1107" s="33"/>
      <c r="AJ1107" s="33"/>
      <c r="AK1107" s="33"/>
    </row>
    <row r="1108" spans="9:37">
      <c r="I1108" s="33"/>
      <c r="J1108" s="84"/>
      <c r="K1108" s="33"/>
      <c r="L1108" s="33"/>
      <c r="M1108" s="33"/>
      <c r="N1108" s="84"/>
      <c r="O1108" s="33"/>
      <c r="P1108" s="33"/>
      <c r="Q1108" s="95"/>
      <c r="R1108" s="33"/>
      <c r="S1108" s="33"/>
      <c r="T1108" s="95"/>
      <c r="U1108" s="33"/>
      <c r="V1108" s="33"/>
      <c r="W1108" s="95"/>
      <c r="X1108" s="33"/>
      <c r="Y1108" s="33"/>
      <c r="Z1108" s="33"/>
      <c r="AA1108" s="33"/>
      <c r="AB1108" s="33"/>
      <c r="AC1108" s="33"/>
      <c r="AD1108" s="33"/>
      <c r="AE1108" s="33"/>
      <c r="AF1108" s="33"/>
      <c r="AG1108" s="33"/>
      <c r="AH1108" s="33"/>
      <c r="AI1108" s="33"/>
      <c r="AJ1108" s="33"/>
      <c r="AK1108" s="33"/>
    </row>
    <row r="1109" spans="9:37">
      <c r="I1109" s="33"/>
      <c r="J1109" s="84"/>
      <c r="K1109" s="33"/>
      <c r="L1109" s="33"/>
      <c r="M1109" s="33"/>
      <c r="N1109" s="84"/>
      <c r="O1109" s="33"/>
      <c r="P1109" s="33"/>
      <c r="Q1109" s="95"/>
      <c r="R1109" s="33"/>
      <c r="S1109" s="33"/>
      <c r="T1109" s="95"/>
      <c r="U1109" s="33"/>
      <c r="V1109" s="33"/>
      <c r="W1109" s="95"/>
      <c r="X1109" s="33"/>
      <c r="Y1109" s="33"/>
      <c r="Z1109" s="33"/>
      <c r="AA1109" s="33"/>
      <c r="AB1109" s="33"/>
      <c r="AC1109" s="33"/>
      <c r="AD1109" s="33"/>
      <c r="AE1109" s="33"/>
      <c r="AF1109" s="33"/>
      <c r="AG1109" s="33"/>
      <c r="AH1109" s="33"/>
      <c r="AI1109" s="33"/>
      <c r="AJ1109" s="33"/>
      <c r="AK1109" s="33"/>
    </row>
    <row r="1110" spans="9:37">
      <c r="I1110" s="33"/>
      <c r="J1110" s="84"/>
      <c r="K1110" s="33"/>
      <c r="L1110" s="33"/>
      <c r="M1110" s="33"/>
      <c r="N1110" s="84"/>
      <c r="O1110" s="33"/>
      <c r="P1110" s="33"/>
      <c r="Q1110" s="95"/>
      <c r="R1110" s="33"/>
      <c r="S1110" s="33"/>
      <c r="T1110" s="95"/>
      <c r="U1110" s="33"/>
      <c r="V1110" s="33"/>
      <c r="W1110" s="95"/>
      <c r="X1110" s="33"/>
      <c r="Y1110" s="33"/>
      <c r="Z1110" s="33"/>
      <c r="AA1110" s="33"/>
      <c r="AB1110" s="33"/>
      <c r="AC1110" s="33"/>
      <c r="AD1110" s="33"/>
      <c r="AE1110" s="33"/>
      <c r="AF1110" s="33"/>
      <c r="AG1110" s="33"/>
      <c r="AH1110" s="33"/>
      <c r="AI1110" s="33"/>
      <c r="AJ1110" s="33"/>
      <c r="AK1110" s="33"/>
    </row>
    <row r="1111" spans="9:37">
      <c r="I1111" s="33"/>
      <c r="J1111" s="84"/>
      <c r="K1111" s="33"/>
      <c r="L1111" s="33"/>
      <c r="M1111" s="33"/>
      <c r="N1111" s="84"/>
      <c r="O1111" s="33"/>
      <c r="P1111" s="33"/>
      <c r="Q1111" s="95"/>
      <c r="R1111" s="33"/>
      <c r="S1111" s="33"/>
      <c r="T1111" s="95"/>
      <c r="U1111" s="33"/>
      <c r="V1111" s="33"/>
      <c r="W1111" s="95"/>
      <c r="X1111" s="33"/>
      <c r="Y1111" s="33"/>
      <c r="Z1111" s="33"/>
      <c r="AA1111" s="33"/>
      <c r="AB1111" s="33"/>
      <c r="AC1111" s="33"/>
      <c r="AD1111" s="33"/>
      <c r="AE1111" s="33"/>
      <c r="AF1111" s="33"/>
      <c r="AG1111" s="33"/>
      <c r="AH1111" s="33"/>
      <c r="AI1111" s="33"/>
      <c r="AJ1111" s="33"/>
      <c r="AK1111" s="33"/>
    </row>
    <row r="1112" spans="9:37">
      <c r="I1112" s="33"/>
      <c r="J1112" s="84"/>
      <c r="K1112" s="33"/>
      <c r="L1112" s="33"/>
      <c r="M1112" s="33"/>
      <c r="N1112" s="84"/>
      <c r="O1112" s="33"/>
      <c r="P1112" s="33"/>
      <c r="Q1112" s="95"/>
      <c r="R1112" s="33"/>
      <c r="S1112" s="33"/>
      <c r="T1112" s="95"/>
      <c r="U1112" s="33"/>
      <c r="V1112" s="33"/>
      <c r="W1112" s="95"/>
      <c r="X1112" s="33"/>
      <c r="Y1112" s="33"/>
      <c r="Z1112" s="33"/>
      <c r="AA1112" s="33"/>
      <c r="AB1112" s="33"/>
      <c r="AC1112" s="33"/>
      <c r="AD1112" s="33"/>
      <c r="AE1112" s="33"/>
      <c r="AF1112" s="33"/>
      <c r="AG1112" s="33"/>
      <c r="AH1112" s="33"/>
      <c r="AI1112" s="33"/>
      <c r="AJ1112" s="33"/>
      <c r="AK1112" s="33"/>
    </row>
    <row r="1113" spans="9:37">
      <c r="I1113" s="33"/>
      <c r="J1113" s="84"/>
      <c r="K1113" s="33"/>
      <c r="L1113" s="33"/>
      <c r="M1113" s="33"/>
      <c r="N1113" s="84"/>
      <c r="O1113" s="33"/>
      <c r="P1113" s="33"/>
      <c r="Q1113" s="95"/>
      <c r="R1113" s="33"/>
      <c r="S1113" s="33"/>
      <c r="T1113" s="95"/>
      <c r="U1113" s="33"/>
      <c r="V1113" s="33"/>
      <c r="W1113" s="95"/>
      <c r="X1113" s="33"/>
      <c r="Y1113" s="33"/>
      <c r="Z1113" s="33"/>
      <c r="AA1113" s="33"/>
      <c r="AB1113" s="33"/>
      <c r="AC1113" s="33"/>
      <c r="AD1113" s="33"/>
      <c r="AE1113" s="33"/>
      <c r="AF1113" s="33"/>
      <c r="AG1113" s="33"/>
      <c r="AH1113" s="33"/>
      <c r="AI1113" s="33"/>
      <c r="AJ1113" s="33"/>
      <c r="AK1113" s="33"/>
    </row>
    <row r="1114" spans="9:37">
      <c r="I1114" s="33"/>
      <c r="J1114" s="84"/>
      <c r="K1114" s="33"/>
      <c r="L1114" s="33"/>
      <c r="M1114" s="33"/>
      <c r="N1114" s="84"/>
      <c r="O1114" s="33"/>
      <c r="P1114" s="33"/>
      <c r="Q1114" s="95"/>
      <c r="R1114" s="33"/>
      <c r="S1114" s="33"/>
      <c r="T1114" s="95"/>
      <c r="U1114" s="33"/>
      <c r="V1114" s="33"/>
      <c r="W1114" s="95"/>
      <c r="X1114" s="33"/>
      <c r="Y1114" s="33"/>
      <c r="Z1114" s="33"/>
      <c r="AA1114" s="33"/>
      <c r="AB1114" s="33"/>
      <c r="AC1114" s="33"/>
      <c r="AD1114" s="33"/>
      <c r="AE1114" s="33"/>
      <c r="AF1114" s="33"/>
      <c r="AG1114" s="33"/>
      <c r="AH1114" s="33"/>
      <c r="AI1114" s="33"/>
      <c r="AJ1114" s="33"/>
      <c r="AK1114" s="33"/>
    </row>
    <row r="1115" spans="9:37">
      <c r="I1115" s="33"/>
      <c r="J1115" s="84"/>
      <c r="K1115" s="33"/>
      <c r="L1115" s="33"/>
      <c r="M1115" s="33"/>
      <c r="N1115" s="84"/>
      <c r="O1115" s="33"/>
      <c r="P1115" s="33"/>
      <c r="Q1115" s="95"/>
      <c r="R1115" s="33"/>
      <c r="S1115" s="33"/>
      <c r="T1115" s="95"/>
      <c r="U1115" s="33"/>
      <c r="V1115" s="33"/>
      <c r="W1115" s="95"/>
      <c r="X1115" s="33"/>
      <c r="Y1115" s="33"/>
      <c r="Z1115" s="33"/>
      <c r="AA1115" s="33"/>
      <c r="AB1115" s="33"/>
      <c r="AC1115" s="33"/>
      <c r="AD1115" s="33"/>
      <c r="AE1115" s="33"/>
      <c r="AF1115" s="33"/>
      <c r="AG1115" s="33"/>
      <c r="AH1115" s="33"/>
      <c r="AI1115" s="33"/>
      <c r="AJ1115" s="33"/>
      <c r="AK1115" s="33"/>
    </row>
    <row r="1116" spans="9:37">
      <c r="I1116" s="33"/>
      <c r="J1116" s="84"/>
      <c r="K1116" s="33"/>
      <c r="L1116" s="33"/>
      <c r="M1116" s="33"/>
      <c r="N1116" s="84"/>
      <c r="O1116" s="33"/>
      <c r="P1116" s="33"/>
      <c r="Q1116" s="95"/>
      <c r="R1116" s="33"/>
      <c r="S1116" s="33"/>
      <c r="T1116" s="95"/>
      <c r="U1116" s="33"/>
      <c r="V1116" s="33"/>
      <c r="W1116" s="95"/>
      <c r="X1116" s="33"/>
      <c r="Y1116" s="33"/>
      <c r="Z1116" s="33"/>
      <c r="AA1116" s="33"/>
      <c r="AB1116" s="33"/>
      <c r="AC1116" s="33"/>
      <c r="AD1116" s="33"/>
      <c r="AE1116" s="33"/>
      <c r="AF1116" s="33"/>
      <c r="AG1116" s="33"/>
      <c r="AH1116" s="33"/>
      <c r="AI1116" s="33"/>
      <c r="AJ1116" s="33"/>
      <c r="AK1116" s="33"/>
    </row>
    <row r="1117" spans="9:37">
      <c r="I1117" s="33"/>
      <c r="J1117" s="84"/>
      <c r="K1117" s="33"/>
      <c r="L1117" s="33"/>
      <c r="M1117" s="33"/>
      <c r="N1117" s="84"/>
      <c r="O1117" s="33"/>
      <c r="P1117" s="33"/>
      <c r="Q1117" s="95"/>
      <c r="R1117" s="33"/>
      <c r="S1117" s="33"/>
      <c r="T1117" s="95"/>
      <c r="U1117" s="33"/>
      <c r="V1117" s="33"/>
      <c r="W1117" s="95"/>
      <c r="X1117" s="33"/>
      <c r="Y1117" s="33"/>
      <c r="Z1117" s="33"/>
      <c r="AA1117" s="33"/>
      <c r="AB1117" s="33"/>
      <c r="AC1117" s="33"/>
      <c r="AD1117" s="33"/>
      <c r="AE1117" s="33"/>
      <c r="AF1117" s="33"/>
      <c r="AG1117" s="33"/>
      <c r="AH1117" s="33"/>
      <c r="AI1117" s="33"/>
      <c r="AJ1117" s="33"/>
      <c r="AK1117" s="33"/>
    </row>
    <row r="1118" spans="9:37">
      <c r="I1118" s="33"/>
      <c r="J1118" s="84"/>
      <c r="K1118" s="33"/>
      <c r="L1118" s="33"/>
      <c r="M1118" s="33"/>
      <c r="N1118" s="84"/>
      <c r="O1118" s="33"/>
      <c r="P1118" s="33"/>
      <c r="Q1118" s="95"/>
      <c r="R1118" s="33"/>
      <c r="S1118" s="33"/>
      <c r="T1118" s="95"/>
      <c r="U1118" s="33"/>
      <c r="V1118" s="33"/>
      <c r="W1118" s="95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</row>
    <row r="1119" spans="9:37">
      <c r="I1119" s="33"/>
      <c r="J1119" s="84"/>
      <c r="K1119" s="33"/>
      <c r="L1119" s="33"/>
      <c r="M1119" s="33"/>
      <c r="N1119" s="84"/>
      <c r="O1119" s="33"/>
      <c r="P1119" s="33"/>
      <c r="Q1119" s="95"/>
      <c r="R1119" s="33"/>
      <c r="S1119" s="33"/>
      <c r="T1119" s="95"/>
      <c r="U1119" s="33"/>
      <c r="V1119" s="33"/>
      <c r="W1119" s="95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</row>
    <row r="1120" spans="9:37">
      <c r="I1120" s="33"/>
      <c r="J1120" s="84"/>
      <c r="K1120" s="33"/>
      <c r="L1120" s="33"/>
      <c r="M1120" s="33"/>
      <c r="N1120" s="84"/>
      <c r="O1120" s="33"/>
      <c r="P1120" s="33"/>
      <c r="Q1120" s="95"/>
      <c r="R1120" s="33"/>
      <c r="S1120" s="33"/>
      <c r="T1120" s="95"/>
      <c r="U1120" s="33"/>
      <c r="V1120" s="33"/>
      <c r="W1120" s="95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</row>
    <row r="1121" spans="9:37">
      <c r="I1121" s="33"/>
      <c r="J1121" s="84"/>
      <c r="K1121" s="33"/>
      <c r="L1121" s="33"/>
      <c r="M1121" s="33"/>
      <c r="N1121" s="84"/>
      <c r="O1121" s="33"/>
      <c r="P1121" s="33"/>
      <c r="Q1121" s="95"/>
      <c r="R1121" s="33"/>
      <c r="S1121" s="33"/>
      <c r="T1121" s="95"/>
      <c r="U1121" s="33"/>
      <c r="V1121" s="33"/>
      <c r="W1121" s="95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</row>
    <row r="1122" spans="9:37">
      <c r="I1122" s="33"/>
      <c r="J1122" s="84"/>
      <c r="K1122" s="33"/>
      <c r="L1122" s="33"/>
      <c r="M1122" s="33"/>
      <c r="N1122" s="84"/>
      <c r="O1122" s="33"/>
      <c r="P1122" s="33"/>
      <c r="Q1122" s="95"/>
      <c r="R1122" s="33"/>
      <c r="S1122" s="33"/>
      <c r="T1122" s="95"/>
      <c r="U1122" s="33"/>
      <c r="V1122" s="33"/>
      <c r="W1122" s="95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</row>
    <row r="1123" spans="9:37">
      <c r="I1123" s="33"/>
      <c r="J1123" s="84"/>
      <c r="K1123" s="33"/>
      <c r="L1123" s="33"/>
      <c r="M1123" s="33"/>
      <c r="N1123" s="84"/>
      <c r="O1123" s="33"/>
      <c r="P1123" s="33"/>
      <c r="Q1123" s="95"/>
      <c r="R1123" s="33"/>
      <c r="S1123" s="33"/>
      <c r="T1123" s="95"/>
      <c r="U1123" s="33"/>
      <c r="V1123" s="33"/>
      <c r="W1123" s="95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</row>
    <row r="1124" spans="9:37">
      <c r="I1124" s="33"/>
      <c r="J1124" s="84"/>
      <c r="K1124" s="33"/>
      <c r="L1124" s="33"/>
      <c r="M1124" s="33"/>
      <c r="N1124" s="84"/>
      <c r="O1124" s="33"/>
      <c r="P1124" s="33"/>
      <c r="Q1124" s="95"/>
      <c r="R1124" s="33"/>
      <c r="S1124" s="33"/>
      <c r="T1124" s="95"/>
      <c r="U1124" s="33"/>
      <c r="V1124" s="33"/>
      <c r="W1124" s="95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</row>
    <row r="1125" spans="9:37">
      <c r="I1125" s="33"/>
      <c r="J1125" s="84"/>
      <c r="K1125" s="33"/>
      <c r="L1125" s="33"/>
      <c r="M1125" s="33"/>
      <c r="N1125" s="84"/>
      <c r="O1125" s="33"/>
      <c r="P1125" s="33"/>
      <c r="Q1125" s="95"/>
      <c r="R1125" s="33"/>
      <c r="S1125" s="33"/>
      <c r="T1125" s="95"/>
      <c r="U1125" s="33"/>
      <c r="V1125" s="33"/>
      <c r="W1125" s="95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</row>
    <row r="1126" spans="9:37">
      <c r="I1126" s="33"/>
      <c r="J1126" s="84"/>
      <c r="K1126" s="33"/>
      <c r="L1126" s="33"/>
      <c r="M1126" s="33"/>
      <c r="N1126" s="84"/>
      <c r="O1126" s="33"/>
      <c r="P1126" s="33"/>
      <c r="Q1126" s="95"/>
      <c r="R1126" s="33"/>
      <c r="S1126" s="33"/>
      <c r="T1126" s="95"/>
      <c r="U1126" s="33"/>
      <c r="V1126" s="33"/>
      <c r="W1126" s="95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</row>
    <row r="1127" spans="9:37">
      <c r="I1127" s="33"/>
      <c r="J1127" s="84"/>
      <c r="K1127" s="33"/>
      <c r="L1127" s="33"/>
      <c r="M1127" s="33"/>
      <c r="N1127" s="84"/>
      <c r="O1127" s="33"/>
      <c r="P1127" s="33"/>
      <c r="Q1127" s="95"/>
      <c r="R1127" s="33"/>
      <c r="S1127" s="33"/>
      <c r="T1127" s="95"/>
      <c r="U1127" s="33"/>
      <c r="V1127" s="33"/>
      <c r="W1127" s="95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</row>
    <row r="1128" spans="9:37">
      <c r="I1128" s="33"/>
      <c r="J1128" s="84"/>
      <c r="K1128" s="33"/>
      <c r="L1128" s="33"/>
      <c r="M1128" s="33"/>
      <c r="N1128" s="84"/>
      <c r="O1128" s="33"/>
      <c r="P1128" s="33"/>
      <c r="Q1128" s="95"/>
      <c r="R1128" s="33"/>
      <c r="S1128" s="33"/>
      <c r="T1128" s="95"/>
      <c r="U1128" s="33"/>
      <c r="V1128" s="33"/>
      <c r="W1128" s="95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</row>
    <row r="1129" spans="9:37">
      <c r="I1129" s="33"/>
      <c r="J1129" s="84"/>
      <c r="K1129" s="33"/>
      <c r="L1129" s="33"/>
      <c r="M1129" s="33"/>
      <c r="N1129" s="84"/>
      <c r="O1129" s="33"/>
      <c r="P1129" s="33"/>
      <c r="Q1129" s="95"/>
      <c r="R1129" s="33"/>
      <c r="S1129" s="33"/>
      <c r="T1129" s="95"/>
      <c r="U1129" s="33"/>
      <c r="V1129" s="33"/>
      <c r="W1129" s="95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</row>
    <row r="1130" spans="9:37">
      <c r="I1130" s="33"/>
      <c r="J1130" s="84"/>
      <c r="K1130" s="33"/>
      <c r="L1130" s="33"/>
      <c r="M1130" s="33"/>
      <c r="N1130" s="84"/>
      <c r="O1130" s="33"/>
      <c r="P1130" s="33"/>
      <c r="Q1130" s="95"/>
      <c r="R1130" s="33"/>
      <c r="S1130" s="33"/>
      <c r="T1130" s="95"/>
      <c r="U1130" s="33"/>
      <c r="V1130" s="33"/>
      <c r="W1130" s="95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</row>
    <row r="1131" spans="9:37">
      <c r="I1131" s="33"/>
      <c r="J1131" s="84"/>
      <c r="K1131" s="33"/>
      <c r="L1131" s="33"/>
      <c r="M1131" s="33"/>
      <c r="N1131" s="84"/>
      <c r="O1131" s="33"/>
      <c r="P1131" s="33"/>
      <c r="Q1131" s="95"/>
      <c r="R1131" s="33"/>
      <c r="S1131" s="33"/>
      <c r="T1131" s="95"/>
      <c r="U1131" s="33"/>
      <c r="V1131" s="33"/>
      <c r="W1131" s="95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</row>
    <row r="1132" spans="9:37">
      <c r="I1132" s="33"/>
      <c r="J1132" s="84"/>
      <c r="K1132" s="33"/>
      <c r="L1132" s="33"/>
      <c r="M1132" s="33"/>
      <c r="N1132" s="84"/>
      <c r="O1132" s="33"/>
      <c r="P1132" s="33"/>
      <c r="Q1132" s="95"/>
      <c r="R1132" s="33"/>
      <c r="S1132" s="33"/>
      <c r="T1132" s="95"/>
      <c r="U1132" s="33"/>
      <c r="V1132" s="33"/>
      <c r="W1132" s="95"/>
      <c r="X1132" s="33"/>
      <c r="Y1132" s="33"/>
      <c r="Z1132" s="33"/>
      <c r="AA1132" s="33"/>
      <c r="AB1132" s="33"/>
      <c r="AC1132" s="33"/>
      <c r="AD1132" s="33"/>
      <c r="AE1132" s="33"/>
      <c r="AF1132" s="33"/>
      <c r="AG1132" s="33"/>
      <c r="AH1132" s="33"/>
      <c r="AI1132" s="33"/>
      <c r="AJ1132" s="33"/>
      <c r="AK1132" s="33"/>
    </row>
    <row r="1133" spans="9:37">
      <c r="I1133" s="33"/>
      <c r="J1133" s="84"/>
      <c r="K1133" s="33"/>
      <c r="L1133" s="33"/>
      <c r="M1133" s="33"/>
      <c r="N1133" s="84"/>
      <c r="O1133" s="33"/>
      <c r="P1133" s="33"/>
      <c r="Q1133" s="95"/>
      <c r="R1133" s="33"/>
      <c r="S1133" s="33"/>
      <c r="T1133" s="95"/>
      <c r="U1133" s="33"/>
      <c r="V1133" s="33"/>
      <c r="W1133" s="95"/>
      <c r="X1133" s="33"/>
      <c r="Y1133" s="33"/>
      <c r="Z1133" s="33"/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33"/>
    </row>
    <row r="1134" spans="9:37">
      <c r="I1134" s="33"/>
      <c r="J1134" s="84"/>
      <c r="K1134" s="33"/>
      <c r="L1134" s="33"/>
      <c r="M1134" s="33"/>
      <c r="N1134" s="84"/>
      <c r="O1134" s="33"/>
      <c r="P1134" s="33"/>
      <c r="Q1134" s="95"/>
      <c r="R1134" s="33"/>
      <c r="S1134" s="33"/>
      <c r="T1134" s="95"/>
      <c r="U1134" s="33"/>
      <c r="V1134" s="33"/>
      <c r="W1134" s="95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</row>
    <row r="1135" spans="9:37">
      <c r="I1135" s="33"/>
      <c r="J1135" s="84"/>
      <c r="K1135" s="33"/>
      <c r="L1135" s="33"/>
      <c r="M1135" s="33"/>
      <c r="N1135" s="84"/>
      <c r="O1135" s="33"/>
      <c r="P1135" s="33"/>
      <c r="Q1135" s="95"/>
      <c r="R1135" s="33"/>
      <c r="S1135" s="33"/>
      <c r="T1135" s="95"/>
      <c r="U1135" s="33"/>
      <c r="V1135" s="33"/>
      <c r="W1135" s="95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</row>
    <row r="1136" spans="9:37">
      <c r="I1136" s="33"/>
      <c r="J1136" s="84"/>
      <c r="K1136" s="33"/>
      <c r="L1136" s="33"/>
      <c r="M1136" s="33"/>
      <c r="N1136" s="84"/>
      <c r="O1136" s="33"/>
      <c r="P1136" s="33"/>
      <c r="Q1136" s="95"/>
      <c r="R1136" s="33"/>
      <c r="S1136" s="33"/>
      <c r="T1136" s="95"/>
      <c r="U1136" s="33"/>
      <c r="V1136" s="33"/>
      <c r="W1136" s="95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</row>
    <row r="1137" spans="9:37">
      <c r="I1137" s="33"/>
      <c r="J1137" s="84"/>
      <c r="K1137" s="33"/>
      <c r="L1137" s="33"/>
      <c r="M1137" s="33"/>
      <c r="N1137" s="84"/>
      <c r="O1137" s="33"/>
      <c r="P1137" s="33"/>
      <c r="Q1137" s="95"/>
      <c r="R1137" s="33"/>
      <c r="S1137" s="33"/>
      <c r="T1137" s="95"/>
      <c r="U1137" s="33"/>
      <c r="V1137" s="33"/>
      <c r="W1137" s="95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</row>
    <row r="1138" spans="9:37">
      <c r="I1138" s="33"/>
      <c r="J1138" s="84"/>
      <c r="K1138" s="33"/>
      <c r="L1138" s="33"/>
      <c r="M1138" s="33"/>
      <c r="N1138" s="84"/>
      <c r="O1138" s="33"/>
      <c r="P1138" s="33"/>
      <c r="Q1138" s="95"/>
      <c r="R1138" s="33"/>
      <c r="S1138" s="33"/>
      <c r="T1138" s="95"/>
      <c r="U1138" s="33"/>
      <c r="V1138" s="33"/>
      <c r="W1138" s="95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</row>
    <row r="1139" spans="9:37">
      <c r="I1139" s="33"/>
      <c r="J1139" s="84"/>
      <c r="K1139" s="33"/>
      <c r="L1139" s="33"/>
      <c r="M1139" s="33"/>
      <c r="N1139" s="84"/>
      <c r="O1139" s="33"/>
      <c r="P1139" s="33"/>
      <c r="Q1139" s="95"/>
      <c r="R1139" s="33"/>
      <c r="S1139" s="33"/>
      <c r="T1139" s="95"/>
      <c r="U1139" s="33"/>
      <c r="V1139" s="33"/>
      <c r="W1139" s="95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</row>
    <row r="1140" spans="9:37">
      <c r="I1140" s="33"/>
      <c r="J1140" s="84"/>
      <c r="K1140" s="33"/>
      <c r="L1140" s="33"/>
      <c r="M1140" s="33"/>
      <c r="N1140" s="84"/>
      <c r="O1140" s="33"/>
      <c r="P1140" s="33"/>
      <c r="Q1140" s="95"/>
      <c r="R1140" s="33"/>
      <c r="S1140" s="33"/>
      <c r="T1140" s="95"/>
      <c r="U1140" s="33"/>
      <c r="V1140" s="33"/>
      <c r="W1140" s="95"/>
      <c r="X1140" s="33"/>
      <c r="Y1140" s="33"/>
      <c r="Z1140" s="33"/>
      <c r="AA1140" s="33"/>
      <c r="AB1140" s="33"/>
      <c r="AC1140" s="33"/>
      <c r="AD1140" s="33"/>
      <c r="AE1140" s="33"/>
      <c r="AF1140" s="33"/>
      <c r="AG1140" s="33"/>
      <c r="AH1140" s="33"/>
      <c r="AI1140" s="33"/>
      <c r="AJ1140" s="33"/>
      <c r="AK1140" s="33"/>
    </row>
    <row r="1141" spans="9:37">
      <c r="I1141" s="33"/>
      <c r="J1141" s="84"/>
      <c r="K1141" s="33"/>
      <c r="L1141" s="33"/>
      <c r="M1141" s="33"/>
      <c r="N1141" s="84"/>
      <c r="O1141" s="33"/>
      <c r="P1141" s="33"/>
      <c r="Q1141" s="95"/>
      <c r="R1141" s="33"/>
      <c r="S1141" s="33"/>
      <c r="T1141" s="95"/>
      <c r="U1141" s="33"/>
      <c r="V1141" s="33"/>
      <c r="W1141" s="95"/>
      <c r="X1141" s="33"/>
      <c r="Y1141" s="33"/>
      <c r="Z1141" s="33"/>
      <c r="AA1141" s="33"/>
      <c r="AB1141" s="33"/>
      <c r="AC1141" s="33"/>
      <c r="AD1141" s="33"/>
      <c r="AE1141" s="33"/>
      <c r="AF1141" s="33"/>
      <c r="AG1141" s="33"/>
      <c r="AH1141" s="33"/>
      <c r="AI1141" s="33"/>
      <c r="AJ1141" s="33"/>
      <c r="AK1141" s="33"/>
    </row>
    <row r="1142" spans="9:37">
      <c r="I1142" s="33"/>
      <c r="J1142" s="84"/>
      <c r="K1142" s="33"/>
      <c r="L1142" s="33"/>
      <c r="M1142" s="33"/>
      <c r="N1142" s="84"/>
      <c r="O1142" s="33"/>
      <c r="P1142" s="33"/>
      <c r="Q1142" s="95"/>
      <c r="R1142" s="33"/>
      <c r="S1142" s="33"/>
      <c r="T1142" s="95"/>
      <c r="U1142" s="33"/>
      <c r="V1142" s="33"/>
      <c r="W1142" s="95"/>
      <c r="X1142" s="33"/>
      <c r="Y1142" s="33"/>
      <c r="Z1142" s="33"/>
      <c r="AA1142" s="33"/>
      <c r="AB1142" s="33"/>
      <c r="AC1142" s="33"/>
      <c r="AD1142" s="33"/>
      <c r="AE1142" s="33"/>
      <c r="AF1142" s="33"/>
      <c r="AG1142" s="33"/>
      <c r="AH1142" s="33"/>
      <c r="AI1142" s="33"/>
      <c r="AJ1142" s="33"/>
      <c r="AK1142" s="33"/>
    </row>
    <row r="1143" spans="9:37">
      <c r="I1143" s="33"/>
      <c r="J1143" s="84"/>
      <c r="K1143" s="33"/>
      <c r="L1143" s="33"/>
      <c r="M1143" s="33"/>
      <c r="N1143" s="84"/>
      <c r="O1143" s="33"/>
      <c r="P1143" s="33"/>
      <c r="Q1143" s="95"/>
      <c r="R1143" s="33"/>
      <c r="S1143" s="33"/>
      <c r="T1143" s="95"/>
      <c r="U1143" s="33"/>
      <c r="V1143" s="33"/>
      <c r="W1143" s="95"/>
      <c r="X1143" s="33"/>
      <c r="Y1143" s="33"/>
      <c r="Z1143" s="33"/>
      <c r="AA1143" s="33"/>
      <c r="AB1143" s="33"/>
      <c r="AC1143" s="33"/>
      <c r="AD1143" s="33"/>
      <c r="AE1143" s="33"/>
      <c r="AF1143" s="33"/>
      <c r="AG1143" s="33"/>
      <c r="AH1143" s="33"/>
      <c r="AI1143" s="33"/>
      <c r="AJ1143" s="33"/>
      <c r="AK1143" s="33"/>
    </row>
    <row r="1144" spans="9:37">
      <c r="I1144" s="33"/>
      <c r="J1144" s="84"/>
      <c r="K1144" s="33"/>
      <c r="L1144" s="33"/>
      <c r="M1144" s="33"/>
      <c r="N1144" s="84"/>
      <c r="O1144" s="33"/>
      <c r="P1144" s="33"/>
      <c r="Q1144" s="95"/>
      <c r="R1144" s="33"/>
      <c r="S1144" s="33"/>
      <c r="T1144" s="95"/>
      <c r="U1144" s="33"/>
      <c r="V1144" s="33"/>
      <c r="W1144" s="95"/>
      <c r="X1144" s="33"/>
      <c r="Y1144" s="33"/>
      <c r="Z1144" s="33"/>
      <c r="AA1144" s="33"/>
      <c r="AB1144" s="33"/>
      <c r="AC1144" s="33"/>
      <c r="AD1144" s="33"/>
      <c r="AE1144" s="33"/>
      <c r="AF1144" s="33"/>
      <c r="AG1144" s="33"/>
      <c r="AH1144" s="33"/>
      <c r="AI1144" s="33"/>
      <c r="AJ1144" s="33"/>
      <c r="AK1144" s="33"/>
    </row>
    <row r="1145" spans="9:37">
      <c r="I1145" s="33"/>
      <c r="J1145" s="84"/>
      <c r="K1145" s="33"/>
      <c r="L1145" s="33"/>
      <c r="M1145" s="33"/>
      <c r="N1145" s="84"/>
      <c r="O1145" s="33"/>
      <c r="P1145" s="33"/>
      <c r="Q1145" s="95"/>
      <c r="R1145" s="33"/>
      <c r="S1145" s="33"/>
      <c r="T1145" s="95"/>
      <c r="U1145" s="33"/>
      <c r="V1145" s="33"/>
      <c r="W1145" s="95"/>
      <c r="X1145" s="33"/>
      <c r="Y1145" s="33"/>
      <c r="Z1145" s="33"/>
      <c r="AA1145" s="33"/>
      <c r="AB1145" s="33"/>
      <c r="AC1145" s="33"/>
      <c r="AD1145" s="33"/>
      <c r="AE1145" s="33"/>
      <c r="AF1145" s="33"/>
      <c r="AG1145" s="33"/>
      <c r="AH1145" s="33"/>
      <c r="AI1145" s="33"/>
      <c r="AJ1145" s="33"/>
      <c r="AK1145" s="33"/>
    </row>
    <row r="1146" spans="9:37">
      <c r="I1146" s="33"/>
      <c r="J1146" s="84"/>
      <c r="K1146" s="33"/>
      <c r="L1146" s="33"/>
      <c r="M1146" s="33"/>
      <c r="N1146" s="84"/>
      <c r="O1146" s="33"/>
      <c r="P1146" s="33"/>
      <c r="Q1146" s="95"/>
      <c r="R1146" s="33"/>
      <c r="S1146" s="33"/>
      <c r="T1146" s="95"/>
      <c r="U1146" s="33"/>
      <c r="V1146" s="33"/>
      <c r="W1146" s="95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</row>
    <row r="1147" spans="9:37">
      <c r="I1147" s="33"/>
      <c r="J1147" s="84"/>
      <c r="K1147" s="33"/>
      <c r="L1147" s="33"/>
      <c r="M1147" s="33"/>
      <c r="N1147" s="84"/>
      <c r="O1147" s="33"/>
      <c r="P1147" s="33"/>
      <c r="Q1147" s="95"/>
      <c r="R1147" s="33"/>
      <c r="S1147" s="33"/>
      <c r="T1147" s="95"/>
      <c r="U1147" s="33"/>
      <c r="V1147" s="33"/>
      <c r="W1147" s="95"/>
      <c r="X1147" s="33"/>
      <c r="Y1147" s="33"/>
      <c r="Z1147" s="33"/>
      <c r="AA1147" s="33"/>
      <c r="AB1147" s="33"/>
      <c r="AC1147" s="33"/>
      <c r="AD1147" s="33"/>
      <c r="AE1147" s="33"/>
      <c r="AF1147" s="33"/>
      <c r="AG1147" s="33"/>
      <c r="AH1147" s="33"/>
      <c r="AI1147" s="33"/>
      <c r="AJ1147" s="33"/>
      <c r="AK1147" s="33"/>
    </row>
    <row r="1148" spans="9:37">
      <c r="I1148" s="33"/>
      <c r="J1148" s="84"/>
      <c r="K1148" s="33"/>
      <c r="L1148" s="33"/>
      <c r="M1148" s="33"/>
      <c r="N1148" s="84"/>
      <c r="O1148" s="33"/>
      <c r="P1148" s="33"/>
      <c r="Q1148" s="95"/>
      <c r="R1148" s="33"/>
      <c r="S1148" s="33"/>
      <c r="T1148" s="95"/>
      <c r="U1148" s="33"/>
      <c r="V1148" s="33"/>
      <c r="W1148" s="95"/>
      <c r="X1148" s="33"/>
      <c r="Y1148" s="33"/>
      <c r="Z1148" s="33"/>
      <c r="AA1148" s="33"/>
      <c r="AB1148" s="33"/>
      <c r="AC1148" s="33"/>
      <c r="AD1148" s="33"/>
      <c r="AE1148" s="33"/>
      <c r="AF1148" s="33"/>
      <c r="AG1148" s="33"/>
      <c r="AH1148" s="33"/>
      <c r="AI1148" s="33"/>
      <c r="AJ1148" s="33"/>
      <c r="AK1148" s="33"/>
    </row>
    <row r="1149" spans="9:37">
      <c r="I1149" s="33"/>
      <c r="J1149" s="84"/>
      <c r="K1149" s="33"/>
      <c r="L1149" s="33"/>
      <c r="M1149" s="33"/>
      <c r="N1149" s="84"/>
      <c r="O1149" s="33"/>
      <c r="P1149" s="33"/>
      <c r="Q1149" s="95"/>
      <c r="R1149" s="33"/>
      <c r="S1149" s="33"/>
      <c r="T1149" s="95"/>
      <c r="U1149" s="33"/>
      <c r="V1149" s="33"/>
      <c r="W1149" s="95"/>
      <c r="X1149" s="33"/>
      <c r="Y1149" s="33"/>
      <c r="Z1149" s="33"/>
      <c r="AA1149" s="33"/>
      <c r="AB1149" s="33"/>
      <c r="AC1149" s="33"/>
      <c r="AD1149" s="33"/>
      <c r="AE1149" s="33"/>
      <c r="AF1149" s="33"/>
      <c r="AG1149" s="33"/>
      <c r="AH1149" s="33"/>
      <c r="AI1149" s="33"/>
      <c r="AJ1149" s="33"/>
      <c r="AK1149" s="33"/>
    </row>
    <row r="1150" spans="9:37">
      <c r="I1150" s="33"/>
      <c r="J1150" s="84"/>
      <c r="K1150" s="33"/>
      <c r="L1150" s="33"/>
      <c r="M1150" s="33"/>
      <c r="N1150" s="84"/>
      <c r="O1150" s="33"/>
      <c r="P1150" s="33"/>
      <c r="Q1150" s="95"/>
      <c r="R1150" s="33"/>
      <c r="S1150" s="33"/>
      <c r="T1150" s="95"/>
      <c r="U1150" s="33"/>
      <c r="V1150" s="33"/>
      <c r="W1150" s="95"/>
      <c r="X1150" s="33"/>
      <c r="Y1150" s="33"/>
      <c r="Z1150" s="33"/>
      <c r="AA1150" s="33"/>
      <c r="AB1150" s="33"/>
      <c r="AC1150" s="33"/>
      <c r="AD1150" s="33"/>
      <c r="AE1150" s="33"/>
      <c r="AF1150" s="33"/>
      <c r="AG1150" s="33"/>
      <c r="AH1150" s="33"/>
      <c r="AI1150" s="33"/>
      <c r="AJ1150" s="33"/>
      <c r="AK1150" s="33"/>
    </row>
    <row r="1151" spans="9:37">
      <c r="I1151" s="33"/>
      <c r="J1151" s="84"/>
      <c r="K1151" s="33"/>
      <c r="L1151" s="33"/>
      <c r="M1151" s="33"/>
      <c r="N1151" s="84"/>
      <c r="O1151" s="33"/>
      <c r="P1151" s="33"/>
      <c r="Q1151" s="95"/>
      <c r="R1151" s="33"/>
      <c r="S1151" s="33"/>
      <c r="T1151" s="95"/>
      <c r="U1151" s="33"/>
      <c r="V1151" s="33"/>
      <c r="W1151" s="95"/>
      <c r="X1151" s="33"/>
      <c r="Y1151" s="33"/>
      <c r="Z1151" s="33"/>
      <c r="AA1151" s="33"/>
      <c r="AB1151" s="33"/>
      <c r="AC1151" s="33"/>
      <c r="AD1151" s="33"/>
      <c r="AE1151" s="33"/>
      <c r="AF1151" s="33"/>
      <c r="AG1151" s="33"/>
      <c r="AH1151" s="33"/>
      <c r="AI1151" s="33"/>
      <c r="AJ1151" s="33"/>
      <c r="AK1151" s="33"/>
    </row>
    <row r="1152" spans="9:37">
      <c r="I1152" s="33"/>
      <c r="J1152" s="84"/>
      <c r="K1152" s="33"/>
      <c r="L1152" s="33"/>
      <c r="M1152" s="33"/>
      <c r="N1152" s="84"/>
      <c r="O1152" s="33"/>
      <c r="P1152" s="33"/>
      <c r="Q1152" s="95"/>
      <c r="R1152" s="33"/>
      <c r="S1152" s="33"/>
      <c r="T1152" s="95"/>
      <c r="U1152" s="33"/>
      <c r="V1152" s="33"/>
      <c r="W1152" s="95"/>
      <c r="X1152" s="33"/>
      <c r="Y1152" s="33"/>
      <c r="Z1152" s="33"/>
      <c r="AA1152" s="33"/>
      <c r="AB1152" s="33"/>
      <c r="AC1152" s="33"/>
      <c r="AD1152" s="33"/>
      <c r="AE1152" s="33"/>
      <c r="AF1152" s="33"/>
      <c r="AG1152" s="33"/>
      <c r="AH1152" s="33"/>
      <c r="AI1152" s="33"/>
      <c r="AJ1152" s="33"/>
      <c r="AK1152" s="33"/>
    </row>
    <row r="1153" spans="9:37">
      <c r="I1153" s="33"/>
      <c r="J1153" s="84"/>
      <c r="K1153" s="33"/>
      <c r="L1153" s="33"/>
      <c r="M1153" s="33"/>
      <c r="N1153" s="84"/>
      <c r="O1153" s="33"/>
      <c r="P1153" s="33"/>
      <c r="Q1153" s="95"/>
      <c r="R1153" s="33"/>
      <c r="S1153" s="33"/>
      <c r="T1153" s="95"/>
      <c r="U1153" s="33"/>
      <c r="V1153" s="33"/>
      <c r="W1153" s="95"/>
      <c r="X1153" s="33"/>
      <c r="Y1153" s="33"/>
      <c r="Z1153" s="33"/>
      <c r="AA1153" s="33"/>
      <c r="AB1153" s="33"/>
      <c r="AC1153" s="33"/>
      <c r="AD1153" s="33"/>
      <c r="AE1153" s="33"/>
      <c r="AF1153" s="33"/>
      <c r="AG1153" s="33"/>
      <c r="AH1153" s="33"/>
      <c r="AI1153" s="33"/>
      <c r="AJ1153" s="33"/>
      <c r="AK1153" s="33"/>
    </row>
    <row r="1154" spans="9:37">
      <c r="I1154" s="33"/>
      <c r="J1154" s="84"/>
      <c r="K1154" s="33"/>
      <c r="L1154" s="33"/>
      <c r="M1154" s="33"/>
      <c r="N1154" s="84"/>
      <c r="O1154" s="33"/>
      <c r="P1154" s="33"/>
      <c r="Q1154" s="95"/>
      <c r="R1154" s="33"/>
      <c r="S1154" s="33"/>
      <c r="T1154" s="95"/>
      <c r="U1154" s="33"/>
      <c r="V1154" s="33"/>
      <c r="W1154" s="95"/>
      <c r="X1154" s="33"/>
      <c r="Y1154" s="33"/>
      <c r="Z1154" s="33"/>
      <c r="AA1154" s="33"/>
      <c r="AB1154" s="33"/>
      <c r="AC1154" s="33"/>
      <c r="AD1154" s="33"/>
      <c r="AE1154" s="33"/>
      <c r="AF1154" s="33"/>
      <c r="AG1154" s="33"/>
      <c r="AH1154" s="33"/>
      <c r="AI1154" s="33"/>
      <c r="AJ1154" s="33"/>
      <c r="AK1154" s="33"/>
    </row>
    <row r="1155" spans="9:37">
      <c r="I1155" s="33"/>
      <c r="J1155" s="84"/>
      <c r="K1155" s="33"/>
      <c r="L1155" s="33"/>
      <c r="M1155" s="33"/>
      <c r="N1155" s="84"/>
      <c r="O1155" s="33"/>
      <c r="P1155" s="33"/>
      <c r="R1155" s="33"/>
      <c r="S1155" s="33"/>
      <c r="T1155" s="95"/>
      <c r="U1155" s="33"/>
      <c r="V1155" s="33"/>
      <c r="W1155" s="95"/>
      <c r="X1155" s="33"/>
      <c r="Y1155" s="33"/>
      <c r="Z1155" s="33"/>
      <c r="AA1155" s="33"/>
      <c r="AB1155" s="33"/>
      <c r="AC1155" s="33"/>
      <c r="AD1155" s="33"/>
      <c r="AE1155" s="33"/>
      <c r="AF1155" s="33"/>
      <c r="AG1155" s="33"/>
      <c r="AH1155" s="33"/>
      <c r="AI1155" s="33"/>
      <c r="AJ1155" s="33"/>
      <c r="AK1155" s="33"/>
    </row>
    <row r="1156" spans="9:37">
      <c r="I1156" s="33"/>
      <c r="J1156" s="84"/>
      <c r="K1156" s="33"/>
      <c r="L1156" s="33"/>
      <c r="M1156" s="33"/>
      <c r="N1156" s="84"/>
      <c r="O1156" s="33"/>
      <c r="P1156" s="33"/>
      <c r="R1156" s="33"/>
      <c r="S1156" s="33"/>
      <c r="T1156" s="95"/>
      <c r="U1156" s="33"/>
      <c r="V1156" s="33"/>
      <c r="W1156" s="95"/>
      <c r="X1156" s="33"/>
      <c r="Y1156" s="33"/>
      <c r="Z1156" s="33"/>
      <c r="AA1156" s="33"/>
      <c r="AB1156" s="33"/>
      <c r="AC1156" s="33"/>
      <c r="AD1156" s="33"/>
      <c r="AE1156" s="33"/>
      <c r="AF1156" s="33"/>
      <c r="AG1156" s="33"/>
      <c r="AH1156" s="33"/>
      <c r="AI1156" s="33"/>
      <c r="AJ1156" s="33"/>
      <c r="AK1156" s="33"/>
    </row>
    <row r="1157" spans="9:37">
      <c r="I1157" s="33"/>
      <c r="J1157" s="84"/>
      <c r="K1157" s="33"/>
      <c r="L1157" s="33"/>
      <c r="M1157" s="33"/>
      <c r="N1157" s="84"/>
      <c r="O1157" s="33"/>
      <c r="P1157" s="33"/>
      <c r="R1157" s="33"/>
      <c r="S1157" s="33"/>
      <c r="T1157" s="95"/>
      <c r="U1157" s="33"/>
      <c r="V1157" s="33"/>
      <c r="W1157" s="95"/>
      <c r="X1157" s="33"/>
      <c r="Y1157" s="33"/>
      <c r="Z1157" s="33"/>
      <c r="AA1157" s="33"/>
      <c r="AB1157" s="33"/>
      <c r="AC1157" s="33"/>
      <c r="AD1157" s="33"/>
      <c r="AE1157" s="33"/>
      <c r="AF1157" s="33"/>
      <c r="AG1157" s="33"/>
      <c r="AH1157" s="33"/>
      <c r="AI1157" s="33"/>
      <c r="AJ1157" s="33"/>
      <c r="AK1157" s="33"/>
    </row>
    <row r="1158" spans="9:37">
      <c r="I1158" s="33"/>
      <c r="J1158" s="84"/>
      <c r="K1158" s="33"/>
      <c r="L1158" s="33"/>
      <c r="M1158" s="33"/>
      <c r="N1158" s="84"/>
      <c r="O1158" s="33"/>
      <c r="P1158" s="33"/>
      <c r="R1158" s="33"/>
      <c r="S1158" s="33"/>
      <c r="T1158" s="95"/>
      <c r="U1158" s="33"/>
      <c r="V1158" s="33"/>
      <c r="W1158" s="95"/>
      <c r="X1158" s="33"/>
      <c r="Y1158" s="33"/>
      <c r="Z1158" s="33"/>
      <c r="AA1158" s="33"/>
      <c r="AB1158" s="33"/>
      <c r="AC1158" s="33"/>
      <c r="AD1158" s="33"/>
      <c r="AE1158" s="33"/>
      <c r="AF1158" s="33"/>
      <c r="AG1158" s="33"/>
      <c r="AH1158" s="33"/>
      <c r="AI1158" s="33"/>
      <c r="AJ1158" s="33"/>
      <c r="AK1158" s="33"/>
    </row>
    <row r="1159" spans="9:37">
      <c r="I1159" s="33"/>
      <c r="J1159" s="84"/>
      <c r="K1159" s="33"/>
      <c r="L1159" s="33"/>
      <c r="M1159" s="33"/>
      <c r="N1159" s="84"/>
      <c r="O1159" s="33"/>
      <c r="P1159" s="33"/>
      <c r="R1159" s="33"/>
      <c r="S1159" s="33"/>
      <c r="T1159" s="95"/>
      <c r="U1159" s="33"/>
      <c r="V1159" s="33"/>
      <c r="W1159" s="95"/>
      <c r="X1159" s="33"/>
      <c r="Y1159" s="33"/>
      <c r="Z1159" s="33"/>
      <c r="AA1159" s="33"/>
      <c r="AB1159" s="33"/>
      <c r="AC1159" s="33"/>
      <c r="AD1159" s="33"/>
      <c r="AE1159" s="33"/>
      <c r="AF1159" s="33"/>
      <c r="AG1159" s="33"/>
      <c r="AH1159" s="33"/>
      <c r="AI1159" s="33"/>
      <c r="AJ1159" s="33"/>
      <c r="AK1159" s="33"/>
    </row>
    <row r="1160" spans="9:37">
      <c r="I1160" s="33"/>
      <c r="J1160" s="84"/>
      <c r="K1160" s="33"/>
      <c r="L1160" s="33"/>
      <c r="M1160" s="33"/>
      <c r="N1160" s="84"/>
      <c r="O1160" s="33"/>
      <c r="P1160" s="33"/>
      <c r="R1160" s="33"/>
      <c r="S1160" s="33"/>
      <c r="T1160" s="95"/>
      <c r="U1160" s="33"/>
      <c r="V1160" s="33"/>
      <c r="W1160" s="95"/>
      <c r="X1160" s="33"/>
      <c r="Y1160" s="33"/>
      <c r="Z1160" s="33"/>
      <c r="AA1160" s="33"/>
      <c r="AB1160" s="33"/>
      <c r="AC1160" s="33"/>
      <c r="AD1160" s="33"/>
      <c r="AE1160" s="33"/>
      <c r="AF1160" s="33"/>
      <c r="AG1160" s="33"/>
      <c r="AH1160" s="33"/>
      <c r="AI1160" s="33"/>
      <c r="AJ1160" s="33"/>
      <c r="AK1160" s="33"/>
    </row>
    <row r="1161" spans="9:37">
      <c r="I1161" s="33"/>
      <c r="J1161" s="84"/>
      <c r="K1161" s="33"/>
      <c r="L1161" s="33"/>
      <c r="M1161" s="33"/>
      <c r="N1161" s="84"/>
      <c r="O1161" s="33"/>
      <c r="P1161" s="33"/>
      <c r="R1161" s="33"/>
      <c r="S1161" s="33"/>
      <c r="T1161" s="95"/>
      <c r="U1161" s="33"/>
      <c r="V1161" s="33"/>
      <c r="W1161" s="95"/>
      <c r="X1161" s="33"/>
      <c r="Y1161" s="33"/>
      <c r="Z1161" s="33"/>
      <c r="AA1161" s="33"/>
      <c r="AB1161" s="33"/>
      <c r="AC1161" s="33"/>
      <c r="AD1161" s="33"/>
      <c r="AE1161" s="33"/>
      <c r="AF1161" s="33"/>
      <c r="AG1161" s="33"/>
      <c r="AH1161" s="33"/>
      <c r="AI1161" s="33"/>
      <c r="AJ1161" s="33"/>
      <c r="AK1161" s="33"/>
    </row>
    <row r="1162" spans="9:37">
      <c r="X1162" s="33"/>
    </row>
    <row r="1163" spans="9:37">
      <c r="X1163" s="33"/>
    </row>
    <row r="1164" spans="9:37">
      <c r="X1164" s="33"/>
    </row>
    <row r="1165" spans="9:37">
      <c r="X1165" s="33"/>
    </row>
  </sheetData>
  <phoneticPr fontId="0" type="noConversion"/>
  <pageMargins left="0.25" right="0.25" top="0.25" bottom="0.05" header="0.5" footer="0.5"/>
  <pageSetup scale="50" orientation="landscape" horizontalDpi="4294967292" verticalDpi="4294967292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58"/>
  <sheetViews>
    <sheetView tabSelected="1" zoomScale="85" zoomScaleNormal="85" workbookViewId="0">
      <pane xSplit="2" ySplit="7" topLeftCell="C27" activePane="bottomRight" state="frozen"/>
      <selection pane="topRight" activeCell="B1" sqref="B1"/>
      <selection pane="bottomLeft" activeCell="A8" sqref="A8"/>
      <selection pane="bottomRight" activeCell="D43" sqref="D43"/>
    </sheetView>
  </sheetViews>
  <sheetFormatPr defaultColWidth="9.7265625" defaultRowHeight="12.5"/>
  <cols>
    <col min="1" max="1" width="10.81640625" style="4" customWidth="1"/>
    <col min="2" max="2" width="2.26953125" customWidth="1"/>
    <col min="3" max="5" width="17.7265625" style="4" customWidth="1"/>
    <col min="6" max="6" width="17.7265625" style="5" customWidth="1"/>
    <col min="7" max="8" width="17.7265625" style="4" customWidth="1"/>
    <col min="9" max="9" width="21" style="4" bestFit="1" customWidth="1"/>
    <col min="10" max="10" width="17.54296875" style="4" customWidth="1"/>
    <col min="11" max="11" width="19.453125" style="4" customWidth="1"/>
    <col min="12" max="12" width="17.7265625" style="4" customWidth="1"/>
    <col min="13" max="13" width="20.7265625" style="4" customWidth="1"/>
    <col min="14" max="14" width="17.7265625" style="4" customWidth="1"/>
    <col min="15" max="15" width="9.7265625" style="4"/>
    <col min="16" max="16" width="10.7265625" style="4" bestFit="1" customWidth="1"/>
    <col min="17" max="16384" width="9.7265625" style="4"/>
  </cols>
  <sheetData>
    <row r="1" spans="1:14" customFormat="1" ht="29.25" customHeight="1">
      <c r="A1" s="4"/>
      <c r="C1" s="1"/>
      <c r="D1" s="2"/>
      <c r="E1" s="2"/>
      <c r="F1" s="3"/>
      <c r="G1" s="2"/>
      <c r="H1" s="23" t="s">
        <v>67</v>
      </c>
      <c r="I1" s="2"/>
      <c r="J1" s="2"/>
      <c r="K1" s="2"/>
      <c r="L1" s="2"/>
      <c r="M1" s="2"/>
      <c r="N1" s="2"/>
    </row>
    <row r="2" spans="1:14" customFormat="1" ht="29">
      <c r="A2" s="4"/>
      <c r="C2" s="12"/>
      <c r="D2" s="12"/>
      <c r="E2" s="12"/>
      <c r="F2" s="13"/>
      <c r="G2" s="12"/>
      <c r="H2" s="23" t="s">
        <v>61</v>
      </c>
      <c r="I2" s="12"/>
      <c r="J2" s="12"/>
      <c r="K2" s="12"/>
      <c r="L2" s="12"/>
      <c r="M2" s="12"/>
      <c r="N2" s="14">
        <f ca="1">NOW()</f>
        <v>45940.688274652777</v>
      </c>
    </row>
    <row r="3" spans="1:14" customFormat="1" ht="17.5">
      <c r="A3" s="11"/>
      <c r="C3" s="11"/>
      <c r="D3" s="11"/>
      <c r="E3" s="11"/>
      <c r="F3" s="15"/>
      <c r="G3" s="11"/>
      <c r="H3" s="11"/>
      <c r="I3" s="11"/>
      <c r="J3" s="11"/>
      <c r="K3" s="11"/>
      <c r="L3" s="11"/>
      <c r="M3" s="11"/>
      <c r="N3" s="16">
        <v>7.7050000000000001</v>
      </c>
    </row>
    <row r="4" spans="1:14" customFormat="1" ht="18" thickBot="1">
      <c r="A4" s="11"/>
      <c r="C4" s="11"/>
      <c r="D4" s="11"/>
      <c r="E4" s="11"/>
      <c r="F4" s="15"/>
      <c r="G4" s="11"/>
      <c r="H4" s="11"/>
      <c r="I4" s="11"/>
      <c r="J4" s="11"/>
      <c r="K4" s="11"/>
      <c r="L4" s="17"/>
      <c r="M4" s="16"/>
      <c r="N4" s="14"/>
    </row>
    <row r="5" spans="1:14" s="63" customFormat="1" ht="18.5" thickTop="1">
      <c r="A5" s="25"/>
      <c r="B5" s="25"/>
      <c r="C5" s="25"/>
      <c r="D5" s="25" t="s">
        <v>18</v>
      </c>
      <c r="E5" s="25" t="s">
        <v>21</v>
      </c>
      <c r="F5" s="25" t="s">
        <v>18</v>
      </c>
      <c r="G5" s="25" t="s">
        <v>34</v>
      </c>
      <c r="H5" s="25" t="s">
        <v>18</v>
      </c>
      <c r="I5" s="25" t="s">
        <v>35</v>
      </c>
      <c r="J5" s="25" t="s">
        <v>18</v>
      </c>
      <c r="K5" s="25" t="s">
        <v>36</v>
      </c>
      <c r="L5" s="25" t="s">
        <v>18</v>
      </c>
      <c r="M5" s="121" t="s">
        <v>38</v>
      </c>
      <c r="N5" s="25" t="s">
        <v>18</v>
      </c>
    </row>
    <row r="6" spans="1:14" s="63" customFormat="1" ht="18.75" customHeight="1">
      <c r="A6" s="22" t="s">
        <v>0</v>
      </c>
      <c r="C6" s="22" t="s">
        <v>34</v>
      </c>
      <c r="D6" s="22" t="s">
        <v>19</v>
      </c>
      <c r="E6" s="22" t="s">
        <v>37</v>
      </c>
      <c r="F6" s="22" t="s">
        <v>19</v>
      </c>
      <c r="G6" s="22" t="s">
        <v>38</v>
      </c>
      <c r="H6" s="22" t="s">
        <v>19</v>
      </c>
      <c r="I6" s="22" t="s">
        <v>39</v>
      </c>
      <c r="J6" s="22" t="s">
        <v>19</v>
      </c>
      <c r="K6" s="22" t="s">
        <v>65</v>
      </c>
      <c r="L6" s="22" t="s">
        <v>19</v>
      </c>
      <c r="M6" s="22" t="s">
        <v>64</v>
      </c>
      <c r="N6" s="22" t="s">
        <v>19</v>
      </c>
    </row>
    <row r="7" spans="1:14" s="63" customFormat="1" ht="21.5" thickBot="1">
      <c r="A7" s="21" t="s">
        <v>17</v>
      </c>
      <c r="B7" s="21"/>
      <c r="C7" s="21" t="s">
        <v>40</v>
      </c>
      <c r="D7" s="21" t="s">
        <v>20</v>
      </c>
      <c r="E7" s="21" t="s">
        <v>41</v>
      </c>
      <c r="F7" s="21" t="s">
        <v>20</v>
      </c>
      <c r="G7" s="21" t="s">
        <v>15</v>
      </c>
      <c r="H7" s="21" t="s">
        <v>20</v>
      </c>
      <c r="I7" s="21" t="s">
        <v>42</v>
      </c>
      <c r="J7" s="21" t="s">
        <v>20</v>
      </c>
      <c r="K7" s="21" t="s">
        <v>74</v>
      </c>
      <c r="L7" s="21" t="s">
        <v>20</v>
      </c>
      <c r="M7" s="21" t="s">
        <v>72</v>
      </c>
      <c r="N7" s="21" t="s">
        <v>20</v>
      </c>
    </row>
    <row r="8" spans="1:14" customFormat="1" ht="18.5" thickTop="1">
      <c r="A8" s="22"/>
      <c r="C8" s="16" t="s">
        <v>22</v>
      </c>
      <c r="D8" s="16"/>
      <c r="E8" s="16" t="s">
        <v>23</v>
      </c>
      <c r="F8" s="16"/>
      <c r="G8" s="16" t="s">
        <v>24</v>
      </c>
      <c r="H8" s="16"/>
      <c r="I8" s="16" t="s">
        <v>43</v>
      </c>
      <c r="J8" s="16"/>
      <c r="K8" s="16" t="s">
        <v>25</v>
      </c>
      <c r="L8" s="11"/>
      <c r="M8" s="16" t="s">
        <v>25</v>
      </c>
      <c r="N8" s="12"/>
    </row>
    <row r="9" spans="1:14" ht="9" customHeight="1">
      <c r="A9" s="22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ht="17.5">
      <c r="A10" s="16">
        <f>+Sheet1!B4</f>
        <v>2021</v>
      </c>
      <c r="C10" s="11"/>
      <c r="D10" s="11"/>
      <c r="E10" s="11"/>
      <c r="F10" s="15"/>
      <c r="G10" s="11"/>
      <c r="H10" s="11"/>
      <c r="I10" s="11"/>
      <c r="J10" s="11"/>
      <c r="K10" s="11"/>
      <c r="L10" s="11"/>
      <c r="M10" s="11"/>
      <c r="N10" s="11"/>
    </row>
    <row r="11" spans="1:14" ht="17.5">
      <c r="A11" s="16" t="str">
        <f>+Sheet1!B5</f>
        <v>I</v>
      </c>
      <c r="C11" s="31">
        <f ca="1">OFFSET(Sheet2!B$1,Sheet1!$C5,0)</f>
        <v>540.99998474121094</v>
      </c>
      <c r="D11" s="69">
        <f ca="1">(C11/OFFSET(Sheet2!B$1,Sheet1!$C5-4,0)-1)*100</f>
        <v>1.1593090391194716</v>
      </c>
      <c r="E11" s="31">
        <f ca="1">OFFSET(Sheet2!C$1,Sheet1!$C5,0)</f>
        <v>65.249540085700247</v>
      </c>
      <c r="F11" s="69">
        <f ca="1">(E11/OFFSET(Sheet2!C$1,Sheet1!$C5-4,0)-1)*100</f>
        <v>-1.3025679563083425E-2</v>
      </c>
      <c r="G11" s="74">
        <f ca="1">OFFSET(Sheet2!D$1,Sheet1!$C5,0)</f>
        <v>35.300000190734863</v>
      </c>
      <c r="H11" s="69">
        <f ca="1">(G11/OFFSET(Sheet2!D$1,Sheet1!$C5-4,0)-1)*100</f>
        <v>1.1461323516757993</v>
      </c>
      <c r="I11" s="60">
        <f ca="1">OFFSET(Sheet2!E$1,Sheet1!$C5,0)</f>
        <v>0.27933093825257521</v>
      </c>
      <c r="J11" s="69">
        <f ca="1">(I11/OFFSET(Sheet2!E$1,Sheet1!$C5-4,0)-1)*100</f>
        <v>-22.636519748658923</v>
      </c>
      <c r="K11" s="60">
        <f ca="1">OFFSET(Sheet2!F$1,Sheet1!$C5,0)</f>
        <v>165.08566473988438</v>
      </c>
      <c r="L11" s="69">
        <f ca="1">(K11/OFFSET(Sheet2!F$1,Sheet1!$C5-4,0)-1)*100</f>
        <v>3.4151368566261331</v>
      </c>
      <c r="M11" s="60">
        <f ca="1">OFFSET(Sheet2!G$1,Sheet1!$C5,0)</f>
        <v>276.453428056505</v>
      </c>
      <c r="N11" s="69">
        <f ca="1">(M11/OFFSET(Sheet2!G$1,Sheet1!$C5-4,0)-1)*100</f>
        <v>28.898857937852274</v>
      </c>
    </row>
    <row r="12" spans="1:14" ht="18">
      <c r="A12" s="16" t="str">
        <f>+Sheet1!B6</f>
        <v>II</v>
      </c>
      <c r="C12" s="31">
        <f ca="1">OFFSET(Sheet2!B$1,Sheet1!$C6,0)</f>
        <v>595.69999694824219</v>
      </c>
      <c r="D12" s="69">
        <f ca="1">(C12/OFFSET(Sheet2!B$1,Sheet1!$C6-4,0)-1)*100</f>
        <v>4.5454540098705198</v>
      </c>
      <c r="E12" s="31">
        <f ca="1">OFFSET(Sheet2!C$1,Sheet1!$C6,0)</f>
        <v>60.433104220962228</v>
      </c>
      <c r="F12" s="69">
        <f ca="1">(E12/OFFSET(Sheet2!C$1,Sheet1!$C6-4,0)-1)*100</f>
        <v>-4.8762906488832192</v>
      </c>
      <c r="G12" s="74">
        <f ca="1">OFFSET(Sheet2!D$1,Sheet1!$C6,0)</f>
        <v>36</v>
      </c>
      <c r="H12" s="69">
        <f ca="1">(G12/OFFSET(Sheet2!D$1,Sheet1!$C6-4,0)-1)*100</f>
        <v>-0.55248618784531356</v>
      </c>
      <c r="I12" s="60">
        <f ca="1">OFFSET(Sheet2!E$1,Sheet1!$C6,0)</f>
        <v>0.35664404048761839</v>
      </c>
      <c r="J12" s="69">
        <f ca="1">(I12/OFFSET(Sheet2!E$1,Sheet1!$C6-4,0)-1)*100</f>
        <v>39.36789841129098</v>
      </c>
      <c r="K12" s="128">
        <f ca="1">OFFSET(Sheet2!F$1,Sheet1!$C6,0)</f>
        <v>212.9691238670695</v>
      </c>
      <c r="L12" s="69">
        <f ca="1">(K12/OFFSET(Sheet2!F$1,Sheet1!$C6-4,0)-1)*100</f>
        <v>52.469304028543441</v>
      </c>
      <c r="M12" s="60">
        <f ca="1">OFFSET(Sheet2!G$1,Sheet1!$C6,0)</f>
        <v>261.90817204699101</v>
      </c>
      <c r="N12" s="69">
        <f ca="1">(M12/OFFSET(Sheet2!G$1,Sheet1!$C6-4,0)-1)*100</f>
        <v>54.785336902083671</v>
      </c>
    </row>
    <row r="13" spans="1:14" ht="18">
      <c r="A13" s="16" t="str">
        <f>+Sheet1!B7</f>
        <v>III</v>
      </c>
      <c r="C13" s="31">
        <f ca="1">OFFSET(Sheet2!B$1,Sheet1!$C7,0)</f>
        <v>552.09999084472656</v>
      </c>
      <c r="D13" s="69">
        <f ca="1">(C13/OFFSET(Sheet2!B$1,Sheet1!$C7-4,0)-1)*100</f>
        <v>-1.269672595721294</v>
      </c>
      <c r="E13" s="31">
        <f ca="1">OFFSET(Sheet2!C$1,Sheet1!$C7,0)</f>
        <v>57.598262485170629</v>
      </c>
      <c r="F13" s="69">
        <f ca="1">(E13/OFFSET(Sheet2!C$1,Sheet1!$C7-4,0)-1)*100</f>
        <v>-5.2677988773311206</v>
      </c>
      <c r="G13" s="74">
        <f ca="1">OFFSET(Sheet2!D$1,Sheet1!$C7,0)</f>
        <v>31.800000190734863</v>
      </c>
      <c r="H13" s="69">
        <f ca="1">(G13/OFFSET(Sheet2!D$1,Sheet1!$C7-4,0)-1)*100</f>
        <v>-6.4705876743092254</v>
      </c>
      <c r="I13" s="60">
        <f ca="1">OFFSET(Sheet2!E$1,Sheet1!$C7,0)</f>
        <v>0.34944349177316725</v>
      </c>
      <c r="J13" s="69">
        <f ca="1">(I13/OFFSET(Sheet2!E$1,Sheet1!$C7-4,0)-1)*100</f>
        <v>15.801444715204017</v>
      </c>
      <c r="K13" s="128">
        <f ca="1">OFFSET(Sheet2!F$1,Sheet1!$C7,0)</f>
        <v>257.46300505050505</v>
      </c>
      <c r="L13" s="69">
        <f ca="1">(K13/OFFSET(Sheet2!F$1,Sheet1!$C7-4,0)-1)*100</f>
        <v>89.561923907013011</v>
      </c>
      <c r="M13" s="60">
        <f ca="1">OFFSET(Sheet2!G$1,Sheet1!$C7,0)</f>
        <v>258.16857484888146</v>
      </c>
      <c r="N13" s="69">
        <f ca="1">(M13/OFFSET(Sheet2!G$1,Sheet1!$C7-4,0)-1)*100</f>
        <v>53.270204146742373</v>
      </c>
    </row>
    <row r="14" spans="1:14" ht="17.5">
      <c r="A14" s="16" t="str">
        <f>+Sheet1!B8</f>
        <v>IV</v>
      </c>
      <c r="C14" s="31">
        <f ca="1">OFFSET(Sheet2!B$1,Sheet1!$C8,0)</f>
        <v>574.60000610351563</v>
      </c>
      <c r="D14" s="69">
        <f ca="1">(C14/OFFSET(Sheet2!B$1,Sheet1!$C8-4,0)-1)*100</f>
        <v>2.3148159016231462</v>
      </c>
      <c r="E14" s="31">
        <f ca="1">OFFSET(Sheet2!C$1,Sheet1!$C8,0)</f>
        <v>61.260005978704719</v>
      </c>
      <c r="F14" s="69">
        <f ca="1">(E14/OFFSET(Sheet2!C$1,Sheet1!$C8-4,0)-1)*100</f>
        <v>3.3141722451668798</v>
      </c>
      <c r="G14" s="74">
        <f ca="1">OFFSET(Sheet2!D$1,Sheet1!$C8,0)</f>
        <v>35.199999809265137</v>
      </c>
      <c r="H14" s="69">
        <f ca="1">(G14/OFFSET(Sheet2!D$1,Sheet1!$C8-4,0)-1)*100</f>
        <v>5.7057051329283404</v>
      </c>
      <c r="I14" s="60">
        <f ca="1">OFFSET(Sheet2!E$1,Sheet1!$C8,0)</f>
        <v>0.37821125159851338</v>
      </c>
      <c r="J14" s="69">
        <f ca="1">(I14/OFFSET(Sheet2!E$1,Sheet1!$C8-4,0)-1)*100</f>
        <v>29.027286923829031</v>
      </c>
      <c r="K14" s="60">
        <f ca="1">OFFSET(Sheet2!F$1,Sheet1!$C8,0)</f>
        <v>233.50134517766497</v>
      </c>
      <c r="L14" s="69">
        <f ca="1">(K14/OFFSET(Sheet2!F$1,Sheet1!$C8-4,0)-1)*100</f>
        <v>41.503570224315588</v>
      </c>
      <c r="M14" s="60">
        <f ca="1">OFFSET(Sheet2!G$1,Sheet1!$C8,0)</f>
        <v>288.52280145809976</v>
      </c>
      <c r="N14" s="69">
        <f ca="1">(M14/OFFSET(Sheet2!G$1,Sheet1!$C8-4,0)-1)*100</f>
        <v>34.275624591050644</v>
      </c>
    </row>
    <row r="15" spans="1:14" ht="17.5">
      <c r="A15" s="16" t="s">
        <v>0</v>
      </c>
      <c r="C15" s="31">
        <f ca="1">SUM(C11:C14)</f>
        <v>2263.3999786376953</v>
      </c>
      <c r="D15" s="69">
        <f ca="1">(C15/SUM(OFFSET(Sheet2!B$1,Sheet1!$C5-4,0):OFFSET(Sheet2!B$1,Sheet1!$C8-4,0))-1)*100</f>
        <v>1.7075572318547394</v>
      </c>
      <c r="E15" s="31">
        <f ca="1">AVERAGE(E11:E14)</f>
        <v>61.135228192634457</v>
      </c>
      <c r="F15" s="69">
        <f ca="1">(E15/(AVERAGE(OFFSET(Sheet2!C$1,Sheet1!$C5-4,0):OFFSET(Sheet2!C$1,Sheet1!$C8-4,0)))-1)*100</f>
        <v>-1.7454669177677129</v>
      </c>
      <c r="G15" s="74">
        <f ca="1">SUM(G11:G14)</f>
        <v>138.30000019073486</v>
      </c>
      <c r="H15" s="69">
        <f ca="1">(G15/(SUM(OFFSET(Sheet2!D$1,Sheet1!$C5-4,0):OFFSET(Sheet2!D$1,Sheet1!$C8-4,0)))-1)*100</f>
        <v>-7.2254197445908996E-2</v>
      </c>
      <c r="I15" s="60">
        <f ca="1">SUM(I11:I14)</f>
        <v>1.3636297221118743</v>
      </c>
      <c r="J15" s="69">
        <f ca="1">(I15/(SUM(OFFSET(Sheet2!E$1,Sheet1!$C5-4,0):OFFSET(Sheet2!E$1,Sheet1!$C8-4,0)))-1)*100</f>
        <v>12.524619491463774</v>
      </c>
      <c r="K15" s="60">
        <f ca="1">AVERAGE(K11:K14)</f>
        <v>217.25478470878096</v>
      </c>
      <c r="L15" s="69">
        <f ca="1">(K15/(AVERAGE(OFFSET(Sheet2!F$1,Sheet1!$C5-4,0):OFFSET(Sheet2!F$1,Sheet1!$C8-4,0)))-1)*100</f>
        <v>44.800708624924425</v>
      </c>
      <c r="M15" s="60">
        <f ca="1">AVERAGE(M11:M14)</f>
        <v>271.2632441026193</v>
      </c>
      <c r="N15" s="69">
        <f ca="1">(M15/(AVERAGE(OFFSET(Sheet2!G$1,Sheet1!$C5-4,0):OFFSET(Sheet2!G$1,Sheet1!$C8-4,0)))-1)*100</f>
        <v>41.468211039782865</v>
      </c>
    </row>
    <row r="16" spans="1:14" ht="17.5">
      <c r="A16" s="16">
        <f>+Sheet1!B10</f>
        <v>2022</v>
      </c>
      <c r="C16" s="32"/>
      <c r="D16" s="69"/>
      <c r="E16" s="32"/>
      <c r="F16" s="69"/>
      <c r="G16" s="74"/>
      <c r="H16" s="69"/>
      <c r="I16" s="60"/>
      <c r="J16" s="69"/>
      <c r="K16" s="116"/>
      <c r="L16" s="69"/>
      <c r="M16" s="61"/>
      <c r="N16" s="69"/>
    </row>
    <row r="17" spans="1:14" ht="17.5">
      <c r="A17" s="16" t="str">
        <f>+Sheet1!B11</f>
        <v>I</v>
      </c>
      <c r="C17" s="31">
        <f ca="1">OFFSET(Sheet2!B$1,Sheet1!$C11,0)</f>
        <v>486.20001220703125</v>
      </c>
      <c r="D17" s="69">
        <f ca="1">(C17/C11-1)*100</f>
        <v>-10.129385227319998</v>
      </c>
      <c r="E17" s="31">
        <f ca="1">OFFSET(Sheet2!C$1,Sheet1!$C11,0)</f>
        <v>64.788149435324385</v>
      </c>
      <c r="F17" s="69">
        <f ca="1">(E17/E11-1)*100</f>
        <v>-0.70711709196702444</v>
      </c>
      <c r="G17" s="74">
        <f ca="1">OFFSET(Sheet2!D$1,Sheet1!$C11,0)</f>
        <v>31.499999046325684</v>
      </c>
      <c r="H17" s="69">
        <f ca="1">(G17/G11-1)*100</f>
        <v>-10.76487570503345</v>
      </c>
      <c r="I17" s="60">
        <f ca="1">OFFSET(Sheet2!E$1,Sheet1!$C11,0)</f>
        <v>0.31553902437915771</v>
      </c>
      <c r="J17" s="69">
        <f ca="1">(I17/I11-1)*100</f>
        <v>12.96243314582024</v>
      </c>
      <c r="K17" s="60">
        <f ca="1">OFFSET(Sheet2!F$1,Sheet1!$C11,0)</f>
        <v>224.16809384164222</v>
      </c>
      <c r="L17" s="69">
        <f ca="1">(K17/K11-1)*100</f>
        <v>35.788951872260078</v>
      </c>
      <c r="M17" s="60">
        <f ca="1">OFFSET(Sheet2!G$1,Sheet1!$C11,0)</f>
        <v>322.02645434626828</v>
      </c>
      <c r="N17" s="69">
        <f ca="1">(M17/M11-1)*100</f>
        <v>16.484883768722348</v>
      </c>
    </row>
    <row r="18" spans="1:14" ht="17.5">
      <c r="A18" s="16" t="str">
        <f>+Sheet1!B12</f>
        <v>II</v>
      </c>
      <c r="C18" s="31">
        <f ca="1">OFFSET(Sheet2!B$1,Sheet1!$C12,0)</f>
        <v>537.69999694824219</v>
      </c>
      <c r="D18" s="69">
        <f ca="1">(C18/C12-1)*100</f>
        <v>-9.7364445689328001</v>
      </c>
      <c r="E18" s="31">
        <f ca="1">OFFSET(Sheet2!C$1,Sheet1!$C12,0)</f>
        <v>64.348150600417895</v>
      </c>
      <c r="F18" s="69">
        <f ca="1">(E18/E12-1)*100</f>
        <v>6.4783142119276826</v>
      </c>
      <c r="G18" s="74">
        <f ca="1">OFFSET(Sheet2!D$1,Sheet1!$C12,0)</f>
        <v>34.600000381469727</v>
      </c>
      <c r="H18" s="69">
        <f ca="1">(G18/G12-1)*100</f>
        <v>-3.8888878292507645</v>
      </c>
      <c r="I18" s="60">
        <f ca="1">OFFSET(Sheet2!E$1,Sheet1!$C12,0)</f>
        <v>0.32916632867090384</v>
      </c>
      <c r="J18" s="69">
        <f ca="1">(I18/I12-1)*100</f>
        <v>-7.70452010894277</v>
      </c>
      <c r="K18" s="60">
        <f ca="1">OFFSET(Sheet2!F$1,Sheet1!$C12,0)</f>
        <v>211.48659707724426</v>
      </c>
      <c r="L18" s="69">
        <f ca="1">(K18/K12-1)*100</f>
        <v>-0.69612287589190247</v>
      </c>
      <c r="M18" s="60">
        <f ca="1">OFFSET(Sheet2!G$1,Sheet1!$C12,0)</f>
        <v>256.9919537862142</v>
      </c>
      <c r="N18" s="69">
        <f ca="1">(M18/M12-1)*100</f>
        <v>-1.8770770771882384</v>
      </c>
    </row>
    <row r="19" spans="1:14" ht="17.5">
      <c r="A19" s="16" t="str">
        <f>+Sheet1!B13</f>
        <v>III</v>
      </c>
      <c r="C19" s="31">
        <f ca="1">OFFSET(Sheet2!B$1,Sheet1!$C13,0)</f>
        <v>518.09999084472656</v>
      </c>
      <c r="D19" s="69">
        <f ca="1">(C19/C13-1)*100</f>
        <v>-6.15830475707474</v>
      </c>
      <c r="E19" s="31">
        <f ca="1">OFFSET(Sheet2!C$1,Sheet1!$C13,0)</f>
        <v>63.501254969893118</v>
      </c>
      <c r="F19" s="69">
        <f ca="1">(E19/E13-1)*100</f>
        <v>10.248559991271055</v>
      </c>
      <c r="G19" s="74">
        <f ca="1">OFFSET(Sheet2!D$1,Sheet1!$C13,0)</f>
        <v>32.899999618530273</v>
      </c>
      <c r="H19" s="69">
        <f ca="1">(G19/G13-1)*100</f>
        <v>3.4591176767222231</v>
      </c>
      <c r="I19" s="60">
        <f ca="1">OFFSET(Sheet2!E$1,Sheet1!$C13,0)</f>
        <v>0.31308263592082003</v>
      </c>
      <c r="J19" s="69">
        <f ca="1">(I19/I13-1)*100</f>
        <v>-10.40536072594821</v>
      </c>
      <c r="K19" s="60">
        <f ca="1">OFFSET(Sheet2!F$1,Sheet1!$C13,0)</f>
        <v>134.93893700787402</v>
      </c>
      <c r="L19" s="69">
        <f ca="1">(K19/K13-1)*100</f>
        <v>-47.58899944424877</v>
      </c>
      <c r="M19" s="60">
        <f ca="1">OFFSET(Sheet2!G$1,Sheet1!$C13,0)</f>
        <v>161.46129067974326</v>
      </c>
      <c r="N19" s="69">
        <f ca="1">(M19/M13-1)*100</f>
        <v>-37.458968127993749</v>
      </c>
    </row>
    <row r="20" spans="1:14" ht="17.5">
      <c r="A20" s="16" t="str">
        <f>+Sheet1!B14</f>
        <v>IV</v>
      </c>
      <c r="C20" s="31">
        <f ca="1">OFFSET(Sheet2!B$1,Sheet1!$C14,0)</f>
        <v>529.60000610351563</v>
      </c>
      <c r="D20" s="69">
        <f ca="1">(C20/C14-1)*100</f>
        <v>-7.8315348976681243</v>
      </c>
      <c r="E20" s="31">
        <f ca="1">OFFSET(Sheet2!C$1,Sheet1!$C14,0)</f>
        <v>61.555891249551323</v>
      </c>
      <c r="F20" s="69">
        <f ca="1">(E20/E14-1)*100</f>
        <v>0.48299908907853961</v>
      </c>
      <c r="G20" s="74">
        <f ca="1">OFFSET(Sheet2!D$1,Sheet1!$C14,0)</f>
        <v>32.600000381469727</v>
      </c>
      <c r="H20" s="69">
        <f ca="1">(G20/G14-1)*100</f>
        <v>-7.3863620508061834</v>
      </c>
      <c r="I20" s="60">
        <f ca="1">OFFSET(Sheet2!E$1,Sheet1!$C14,0)</f>
        <v>0.33571108321925958</v>
      </c>
      <c r="J20" s="69">
        <f ca="1">(I20/I14-1)*100</f>
        <v>-11.237150719241285</v>
      </c>
      <c r="K20" s="60">
        <f ca="1">OFFSET(Sheet2!F$1,Sheet1!$C14,0)</f>
        <v>124.30632587859425</v>
      </c>
      <c r="L20" s="69">
        <f ca="1">(K20/K14-1)*100</f>
        <v>-46.76419282123927</v>
      </c>
      <c r="M20" s="60">
        <f ca="1">OFFSET(Sheet2!G$1,Sheet1!$C14,0)</f>
        <v>191.45331914925282</v>
      </c>
      <c r="N20" s="69">
        <f ca="1">(M20/M14-1)*100</f>
        <v>-33.643608691683838</v>
      </c>
    </row>
    <row r="21" spans="1:14" ht="17.5">
      <c r="A21" s="16" t="s">
        <v>0</v>
      </c>
      <c r="C21" s="31">
        <f ca="1">SUM(C17:C20)</f>
        <v>2071.6000061035156</v>
      </c>
      <c r="D21" s="69">
        <f ca="1">(C21/C15-1)*100</f>
        <v>-8.4739760689412478</v>
      </c>
      <c r="E21" s="31">
        <f ca="1">AVERAGE(E17:E20)</f>
        <v>63.548361563796689</v>
      </c>
      <c r="F21" s="69">
        <f ca="1">(E21/E15-1)*100</f>
        <v>3.9472059604628518</v>
      </c>
      <c r="G21" s="74">
        <f ca="1">SUM(G17:G20)</f>
        <v>131.59999942779541</v>
      </c>
      <c r="H21" s="69">
        <f ca="1">(G21/G15-1)*100</f>
        <v>-4.8445413981917707</v>
      </c>
      <c r="I21" s="60">
        <f ca="1">SUM(I17:I20)</f>
        <v>1.2934990721901412</v>
      </c>
      <c r="J21" s="69">
        <f ca="1">(I21/I15-1)*100</f>
        <v>-5.1429393760294868</v>
      </c>
      <c r="K21" s="60">
        <f ca="1">AVERAGE(K17:K20)</f>
        <v>173.7249884513387</v>
      </c>
      <c r="L21" s="69">
        <f ca="1">(K21/K15-1)*100</f>
        <v>-20.036288874278075</v>
      </c>
      <c r="M21" s="60">
        <f ca="1">AVERAGE(M17:M20)</f>
        <v>232.98325449036963</v>
      </c>
      <c r="N21" s="69">
        <f ca="1">(M21/M15-1)*100</f>
        <v>-14.111749543837304</v>
      </c>
    </row>
    <row r="22" spans="1:14" ht="17.5">
      <c r="A22" s="16">
        <f>+Sheet1!B16</f>
        <v>2023</v>
      </c>
      <c r="C22" s="31"/>
      <c r="D22" s="69"/>
      <c r="E22" s="31"/>
      <c r="F22" s="69"/>
      <c r="G22" s="74"/>
      <c r="H22" s="69"/>
      <c r="I22" s="60"/>
      <c r="J22" s="69"/>
      <c r="K22" s="61"/>
      <c r="L22" s="69"/>
      <c r="M22" s="61"/>
      <c r="N22" s="69"/>
    </row>
    <row r="23" spans="1:14" ht="17.5">
      <c r="A23" s="16" t="str">
        <f>+Sheet1!B17</f>
        <v>I</v>
      </c>
      <c r="C23" s="31">
        <f ca="1">OFFSET(Sheet2!B$1,Sheet1!$C17,0)</f>
        <v>527</v>
      </c>
      <c r="D23" s="69">
        <f ca="1">(C23/C17-1)*100</f>
        <v>8.3916056702185937</v>
      </c>
      <c r="E23" s="31">
        <f ca="1">OFFSET(Sheet2!C$1,Sheet1!$C17,0)</f>
        <v>63.377608384307919</v>
      </c>
      <c r="F23" s="69">
        <f ca="1">(E23/E17-1)*100</f>
        <v>-2.1771590380499362</v>
      </c>
      <c r="G23" s="74">
        <f ca="1">OFFSET(Sheet2!D$1,Sheet1!$C17,0)</f>
        <v>33.399999618530273</v>
      </c>
      <c r="H23" s="69">
        <f ca="1">(G23/G17-1)*100</f>
        <v>6.0317480308819782</v>
      </c>
      <c r="I23" s="60">
        <f ca="1">OFFSET(Sheet2!E$1,Sheet1!$C17,0)</f>
        <v>0.29947861388406838</v>
      </c>
      <c r="J23" s="69">
        <f ca="1">(I23/I17-1)*100</f>
        <v>-5.089833349991868</v>
      </c>
      <c r="K23" s="60">
        <f ca="1">OFFSET(Sheet2!F$1,Sheet1!$C17,0)</f>
        <v>134.25328253581225</v>
      </c>
      <c r="L23" s="69">
        <f ca="1">(K23/K17-1)*100</f>
        <v>-40.110441126982131</v>
      </c>
      <c r="M23" s="60">
        <f ca="1">OFFSET(Sheet2!G$1,Sheet1!$C17,0)</f>
        <v>177.5</v>
      </c>
      <c r="N23" s="69">
        <f ca="1">(M23/M17-1)*100</f>
        <v>-44.880304830752202</v>
      </c>
    </row>
    <row r="24" spans="1:14" ht="17.5">
      <c r="A24" s="16" t="str">
        <f>+Sheet1!B18</f>
        <v>II</v>
      </c>
      <c r="C24" s="31">
        <f ca="1">OFFSET(Sheet2!B$1,Sheet1!$C18,0)</f>
        <v>552.80000305175781</v>
      </c>
      <c r="D24" s="69">
        <f ca="1">(C24/C18-1)*100</f>
        <v>2.8082585436520091</v>
      </c>
      <c r="E24" s="31">
        <f ca="1">OFFSET(Sheet2!C$1,Sheet1!$C18,0)</f>
        <v>60.600578536652876</v>
      </c>
      <c r="F24" s="69">
        <f ca="1">(E24/E18-1)*100</f>
        <v>-5.8239001879576646</v>
      </c>
      <c r="G24" s="74">
        <f ca="1">OFFSET(Sheet2!D$1,Sheet1!$C18,0)</f>
        <v>33.5</v>
      </c>
      <c r="H24" s="69">
        <f ca="1">(G24/G18-1)*100</f>
        <v>-3.1791918189077228</v>
      </c>
      <c r="I24" s="60">
        <f ca="1">OFFSET(Sheet2!E$1,Sheet1!$C18,0)</f>
        <v>0.25629314785429513</v>
      </c>
      <c r="J24" s="69">
        <f ca="1">(I24/I18-1)*100</f>
        <v>-22.138710575548071</v>
      </c>
      <c r="K24" s="60">
        <f ca="1">OFFSET(Sheet2!F$1,Sheet1!$C18,0)</f>
        <v>161.11347670250896</v>
      </c>
      <c r="L24" s="69">
        <f ca="1">(K24/K18-1)*100</f>
        <v>-23.818587594152262</v>
      </c>
      <c r="M24" s="60">
        <f ca="1">OFFSET(Sheet2!G$1,Sheet1!$C18,0)</f>
        <v>188.87597206492481</v>
      </c>
      <c r="N24" s="69">
        <f ca="1">(M24/M18-1)*100</f>
        <v>-26.505102871023556</v>
      </c>
    </row>
    <row r="25" spans="1:14" ht="17.5">
      <c r="A25" s="16" t="str">
        <f>+Sheet1!B19</f>
        <v>III</v>
      </c>
      <c r="C25" s="31">
        <f ca="1">OFFSET(Sheet2!B$1,Sheet1!$C19,0)</f>
        <v>519.39999389648438</v>
      </c>
      <c r="D25" s="69">
        <f ca="1">(C25/C19-1)*100</f>
        <v>0.25091740488900616</v>
      </c>
      <c r="E25" s="31">
        <f ca="1">OFFSET(Sheet2!C$1,Sheet1!$C19,0)</f>
        <v>58.336543216774864</v>
      </c>
      <c r="F25" s="69">
        <f ca="1">(E25/E19-1)*100</f>
        <v>-8.1332435958421883</v>
      </c>
      <c r="G25" s="74">
        <f ca="1">OFFSET(Sheet2!D$1,Sheet1!$C19,0)</f>
        <v>30.300000190734863</v>
      </c>
      <c r="H25" s="69">
        <f ca="1">(G25/G19-1)*100</f>
        <v>-7.9027339147171638</v>
      </c>
      <c r="I25" s="60">
        <f ca="1">OFFSET(Sheet2!E$1,Sheet1!$C19,0)</f>
        <v>0.26323902825893203</v>
      </c>
      <c r="J25" s="69">
        <f ca="1">(I25/I19-1)*100</f>
        <v>-15.92027214006645</v>
      </c>
      <c r="K25" s="60">
        <f ca="1">OFFSET(Sheet2!F$1,Sheet1!$C19,0)</f>
        <v>194.59267558528427</v>
      </c>
      <c r="L25" s="69">
        <f ca="1">(K25/K19-1)*100</f>
        <v>44.207950573917223</v>
      </c>
      <c r="M25" s="60">
        <f ca="1">OFFSET(Sheet2!G$1,Sheet1!$C19,0)</f>
        <v>186.66990686345983</v>
      </c>
      <c r="N25" s="69">
        <f ca="1">(M25/M19-1)*100</f>
        <v>15.61279243934548</v>
      </c>
    </row>
    <row r="26" spans="1:14" ht="17.5">
      <c r="A26" s="16" t="str">
        <f>+Sheet1!B20</f>
        <v>IV</v>
      </c>
      <c r="C26" s="31">
        <f ca="1">OFFSET(Sheet2!B$1,Sheet1!$C20,0)</f>
        <v>568.59999084472656</v>
      </c>
      <c r="D26" s="69">
        <f ca="1">(C26/C20-1)*100</f>
        <v>7.3640453723083921</v>
      </c>
      <c r="E26" s="31">
        <f ca="1">OFFSET(Sheet2!C$1,Sheet1!$C20,0)</f>
        <v>58.564897514795135</v>
      </c>
      <c r="F26" s="69">
        <f ca="1">(E26/E20-1)*100</f>
        <v>-4.8589885940088511</v>
      </c>
      <c r="G26" s="74">
        <f ca="1">OFFSET(Sheet2!D$1,Sheet1!$C20,0)</f>
        <v>33.300000190734863</v>
      </c>
      <c r="H26" s="69">
        <f ca="1">(G26/G20-1)*100</f>
        <v>2.1472386536014465</v>
      </c>
      <c r="I26" s="60">
        <f ca="1">OFFSET(Sheet2!E$1,Sheet1!$C20,0)</f>
        <v>0.29907538588480342</v>
      </c>
      <c r="J26" s="69">
        <f ca="1">(I26/I20-1)*100</f>
        <v>-10.912865009740724</v>
      </c>
      <c r="K26" s="60">
        <f ca="1">OFFSET(Sheet2!F$1,Sheet1!$C20,0)</f>
        <v>193.50929515418503</v>
      </c>
      <c r="L26" s="69">
        <f ca="1">(K26/K20-1)*100</f>
        <v>55.671317438163982</v>
      </c>
      <c r="M26" s="60">
        <f ca="1">OFFSET(Sheet2!G$1,Sheet1!$C20,0)</f>
        <v>203.48875045776367</v>
      </c>
      <c r="N26" s="69">
        <f ca="1">(M26/M20-1)*100</f>
        <v>6.2863529146383268</v>
      </c>
    </row>
    <row r="27" spans="1:14" ht="17.5">
      <c r="A27" s="16" t="s">
        <v>0</v>
      </c>
      <c r="C27" s="31">
        <f ca="1">SUM(C23:C26)</f>
        <v>2167.7999877929688</v>
      </c>
      <c r="D27" s="69">
        <f ca="1">(C27/C21-1)*100</f>
        <v>4.6437527228239572</v>
      </c>
      <c r="E27" s="31">
        <f ca="1">AVERAGE(E23:E26)</f>
        <v>60.219906913132704</v>
      </c>
      <c r="F27" s="69">
        <f ca="1">(E27/E21-1)*100</f>
        <v>-5.2376718592855092</v>
      </c>
      <c r="G27" s="74">
        <f ca="1">SUM(G23:G26)</f>
        <v>130.5</v>
      </c>
      <c r="H27" s="69">
        <f ca="1">(G27/G21-1)*100</f>
        <v>-0.83586583022665639</v>
      </c>
      <c r="I27" s="60">
        <f ca="1">SUM(I23:I26)</f>
        <v>1.118086175882099</v>
      </c>
      <c r="J27" s="69">
        <f ca="1">(I27/I21-1)*100</f>
        <v>-13.561114969416611</v>
      </c>
      <c r="K27" s="60">
        <f ca="1">AVERAGE(K23:K26)</f>
        <v>170.86718249444763</v>
      </c>
      <c r="L27" s="69">
        <f ca="1">(K27/K21-1)*100</f>
        <v>-1.6450172093069759</v>
      </c>
      <c r="M27" s="60">
        <f ca="1">AVERAGE(M23:M26)</f>
        <v>189.13365734653706</v>
      </c>
      <c r="N27" s="69">
        <f ca="1">(M27/M21-1)*100</f>
        <v>-18.820922233123451</v>
      </c>
    </row>
    <row r="28" spans="1:14" ht="17.5">
      <c r="A28" s="16">
        <f>+Sheet1!B22</f>
        <v>2024</v>
      </c>
      <c r="C28" s="31"/>
      <c r="D28" s="69"/>
      <c r="E28" s="31"/>
      <c r="F28" s="69"/>
      <c r="G28" s="74"/>
      <c r="H28" s="69"/>
      <c r="I28" s="60"/>
      <c r="J28" s="69"/>
      <c r="K28" s="61"/>
      <c r="L28" s="69"/>
      <c r="M28" s="60"/>
      <c r="N28" s="69"/>
    </row>
    <row r="29" spans="1:14" ht="17.5">
      <c r="A29" s="16" t="str">
        <f>+Sheet1!B23</f>
        <v>I</v>
      </c>
      <c r="C29" s="31">
        <f ca="1">OFFSET(Sheet2!B$1,Sheet1!$C23,0)</f>
        <v>545.50001525878906</v>
      </c>
      <c r="D29" s="69">
        <f ca="1">(C29/C23-1)*100</f>
        <v>3.5104393280434687</v>
      </c>
      <c r="E29" s="31">
        <f ca="1">OFFSET(Sheet2!C$1,Sheet1!$C23,0)</f>
        <v>62.144818827269646</v>
      </c>
      <c r="F29" s="69">
        <f ca="1">(E29/E23-1)*100</f>
        <v>-1.945150011914154</v>
      </c>
      <c r="G29" s="74">
        <f ca="1">OFFSET(Sheet2!D$1,Sheet1!$C23,0)</f>
        <v>33.899999618530273</v>
      </c>
      <c r="H29" s="69">
        <f ca="1">(G29/G23-1)*100</f>
        <v>1.4970060051216372</v>
      </c>
      <c r="I29" s="60">
        <f ca="1">OFFSET(Sheet2!E$1,Sheet1!$C23,0)</f>
        <v>0.31640251876718434</v>
      </c>
      <c r="J29" s="69">
        <f ca="1">(I29/I23-1)*100</f>
        <v>5.6511230179753014</v>
      </c>
      <c r="K29" s="60">
        <f ca="1">OFFSET(Sheet2!F$1,Sheet1!$C23,0)</f>
        <v>193.75908759124087</v>
      </c>
      <c r="L29" s="69">
        <f ca="1">(K29/K23-1)*100</f>
        <v>44.323538263993932</v>
      </c>
      <c r="M29" s="60">
        <f ca="1">OFFSET(Sheet2!G$1,Sheet1!$C23,0)</f>
        <v>295.41777208116315</v>
      </c>
      <c r="N29" s="69">
        <f ca="1">(M29/M23-1)*100</f>
        <v>66.432547651359528</v>
      </c>
    </row>
    <row r="30" spans="1:14" ht="17.5">
      <c r="A30" s="16" t="str">
        <f>+Sheet1!B24</f>
        <v>II</v>
      </c>
      <c r="C30" s="31">
        <f ca="1">OFFSET(Sheet2!B$1,Sheet1!$C24,0)</f>
        <v>551.89999389648438</v>
      </c>
      <c r="D30" s="69">
        <f ca="1">(C30/C24-1)*100</f>
        <v>-0.16280918059060623</v>
      </c>
      <c r="E30" s="31">
        <f ca="1">OFFSET(Sheet2!C$1,Sheet1!$C24,0)</f>
        <v>60.155823922364249</v>
      </c>
      <c r="F30" s="69">
        <f ca="1">(E30/E24-1)*100</f>
        <v>-0.73391149891354202</v>
      </c>
      <c r="G30" s="74">
        <f ca="1">OFFSET(Sheet2!D$1,Sheet1!$C24,0)</f>
        <v>33.19999885559082</v>
      </c>
      <c r="H30" s="69">
        <f ca="1">(G30/G24-1)*100</f>
        <v>-0.89552580420650951</v>
      </c>
      <c r="I30" s="60">
        <f ca="1">OFFSET(Sheet2!E$1,Sheet1!$C24,0)</f>
        <v>0.33502125049155629</v>
      </c>
      <c r="J30" s="69">
        <f ca="1">(I30/I24-1)*100</f>
        <v>30.717989652231648</v>
      </c>
      <c r="K30" s="60">
        <f ca="1">OFFSET(Sheet2!F$1,Sheet1!$C24,0)</f>
        <v>210.31308900523561</v>
      </c>
      <c r="L30" s="69">
        <f ca="1">(K30/K24-1)*100</f>
        <v>30.537242017048772</v>
      </c>
      <c r="M30" s="60">
        <f ca="1">OFFSET(Sheet2!G$1,Sheet1!$C24,0)</f>
        <v>283.80999755859375</v>
      </c>
      <c r="N30" s="69">
        <f ca="1">(M30/M24-1)*100</f>
        <v>50.262627085797874</v>
      </c>
    </row>
    <row r="31" spans="1:14" ht="17.5">
      <c r="A31" s="16" t="str">
        <f>+Sheet1!B25</f>
        <v>III</v>
      </c>
      <c r="C31" s="31">
        <f ca="1">OFFSET(Sheet2!B$1,Sheet1!$C25,0)</f>
        <v>538.80000305175781</v>
      </c>
      <c r="D31" s="69">
        <f ca="1">(C31/C25-1)*100</f>
        <v>3.7350807437898981</v>
      </c>
      <c r="E31" s="31">
        <f ca="1">OFFSET(Sheet2!C$1,Sheet1!$C25,0)</f>
        <v>60.319227572235199</v>
      </c>
      <c r="F31" s="69">
        <f ca="1">(E31/E25-1)*100</f>
        <v>3.3987004476641713</v>
      </c>
      <c r="G31" s="74">
        <f ca="1">OFFSET(Sheet2!D$1,Sheet1!$C25,0)</f>
        <v>32.5</v>
      </c>
      <c r="H31" s="69">
        <f ca="1">(G31/G25-1)*100</f>
        <v>7.2607253974138697</v>
      </c>
      <c r="I31" s="60">
        <f ca="1">OFFSET(Sheet2!E$1,Sheet1!$C25,0)</f>
        <v>0.31899678732325787</v>
      </c>
      <c r="J31" s="69">
        <f ca="1">(I31/I25-1)*100</f>
        <v>21.18141805685454</v>
      </c>
      <c r="K31" s="60">
        <f ca="1">OFFSET(Sheet2!F$1,Sheet1!$C25,0)</f>
        <v>192.42866379310345</v>
      </c>
      <c r="L31" s="69">
        <f ca="1">(K31/K25-1)*100</f>
        <v>-1.1120725822141186</v>
      </c>
      <c r="M31" s="60">
        <f ca="1">OFFSET(Sheet2!G$1,Sheet1!$C25,0)</f>
        <v>220.14361317952475</v>
      </c>
      <c r="N31" s="69">
        <f ca="1">(M31/M25-1)*100</f>
        <v>17.932031401584901</v>
      </c>
    </row>
    <row r="32" spans="1:14" ht="17.5">
      <c r="A32" s="16" t="str">
        <f>+Sheet1!B26</f>
        <v>IV</v>
      </c>
      <c r="C32" s="31">
        <f ca="1">OFFSET(Sheet2!B$1,Sheet1!$C26,0)</f>
        <v>572.19999694824219</v>
      </c>
      <c r="D32" s="69">
        <f ca="1">(C32/C26-1)*100</f>
        <v>0.63313509698925685</v>
      </c>
      <c r="E32" s="31">
        <f ca="1">OFFSET(Sheet2!C$1,Sheet1!$C26,0)</f>
        <v>59.769311415006293</v>
      </c>
      <c r="F32" s="69">
        <f ca="1">(E32/E26-1)*100</f>
        <v>2.0565457318642011</v>
      </c>
      <c r="G32" s="74">
        <f ca="1">OFFSET(Sheet2!D$1,Sheet1!$C26,0)</f>
        <v>34.199999809265137</v>
      </c>
      <c r="H32" s="69">
        <f ca="1">(G32/G26-1)*100</f>
        <v>2.702701541667496</v>
      </c>
      <c r="I32" s="60">
        <f ca="1">OFFSET(Sheet2!E$1,Sheet1!$C26,0)</f>
        <v>0.34895428213514301</v>
      </c>
      <c r="J32" s="69">
        <f ca="1">(I32/I26-1)*100</f>
        <v>16.677700206847422</v>
      </c>
      <c r="K32" s="60">
        <f ca="1">OFFSET(Sheet2!F$1,Sheet1!$C26,0)</f>
        <v>167.08380794701986</v>
      </c>
      <c r="L32" s="69">
        <f ca="1">(K32/K26-1)*100</f>
        <v>-13.655926546634245</v>
      </c>
      <c r="M32" s="60">
        <f ca="1">OFFSET(Sheet2!G$1,Sheet1!$C26,0)</f>
        <v>241.09555710686581</v>
      </c>
      <c r="N32" s="69">
        <f ca="1">(M32/M26-1)*100</f>
        <v>18.481024904080812</v>
      </c>
    </row>
    <row r="33" spans="1:14" ht="17.5">
      <c r="A33" s="16" t="s">
        <v>0</v>
      </c>
      <c r="C33" s="31">
        <f ca="1">SUM(C29:C32)</f>
        <v>2208.4000091552734</v>
      </c>
      <c r="D33" s="69">
        <f ca="1">(C33/C27-1)*100</f>
        <v>1.8728674965829972</v>
      </c>
      <c r="E33" s="31">
        <f ca="1">AVERAGE(E29:E32)</f>
        <v>60.597295434218843</v>
      </c>
      <c r="F33" s="69">
        <f ca="1">(E33/E27-1)*100</f>
        <v>0.6266839994132134</v>
      </c>
      <c r="G33" s="74">
        <f ca="1">SUM(G29:G32)</f>
        <v>133.79999828338623</v>
      </c>
      <c r="H33" s="69">
        <f ca="1">(G33/G27-1)*100</f>
        <v>2.528734316771053</v>
      </c>
      <c r="I33" s="60">
        <f ca="1">SUM(I29:I32)</f>
        <v>1.3193748387171413</v>
      </c>
      <c r="J33" s="69">
        <f ca="1">(I33/I27-1)*100</f>
        <v>18.002964992947735</v>
      </c>
      <c r="K33" s="60">
        <f ca="1">AVERAGE(K29:K32)</f>
        <v>190.89616208414995</v>
      </c>
      <c r="L33" s="69">
        <f ca="1">(K33/K27-1)*100</f>
        <v>11.721958129878551</v>
      </c>
      <c r="M33" s="60">
        <f ca="1">AVERAGE(M29:M32)</f>
        <v>260.11673498153687</v>
      </c>
      <c r="N33" s="69">
        <f ca="1">(M33/M27-1)*100</f>
        <v>37.530642948939665</v>
      </c>
    </row>
    <row r="34" spans="1:14" ht="17.5">
      <c r="A34" s="16">
        <f>+Sheet1!B28</f>
        <v>2025</v>
      </c>
      <c r="C34" s="31"/>
      <c r="D34" s="69"/>
      <c r="E34" s="31"/>
      <c r="F34" s="69"/>
      <c r="G34" s="74"/>
      <c r="H34" s="69"/>
      <c r="I34" s="60"/>
      <c r="J34" s="69"/>
      <c r="K34" s="61"/>
      <c r="L34" s="69"/>
      <c r="M34" s="60"/>
      <c r="N34" s="69"/>
    </row>
    <row r="35" spans="1:14" ht="17.5">
      <c r="A35" s="16" t="s">
        <v>11</v>
      </c>
      <c r="B35" s="104"/>
      <c r="C35" s="31">
        <f ca="1">OFFSET(Sheet2!B$1,Sheet1!$C29,0)</f>
        <v>541.80000305175781</v>
      </c>
      <c r="D35" s="69">
        <f ca="1">(C35/C29-1)*100</f>
        <v>-0.67827902906215654</v>
      </c>
      <c r="E35" s="31">
        <f ca="1">IF(OFFSET(Sheet2!C$1,Sheet1!$C29,0)="",OFFSET(Sheet2!J$1,Sheet1!$C29,0),OFFSET(Sheet2!C$1,Sheet1!$C29,0))</f>
        <v>63.122922880452684</v>
      </c>
      <c r="F35" s="69">
        <f ca="1">(E35/E29-1)*100</f>
        <v>1.5739108611800168</v>
      </c>
      <c r="G35" s="74">
        <f ca="1">IF(OFFSET(Sheet2!D$1,Sheet1!$C29,0)="",OFFSET(Sheet2!K$1,Sheet1!$C29,0),OFFSET(Sheet2!D$1,Sheet1!$C29,0))</f>
        <v>34.199999809265137</v>
      </c>
      <c r="H35" s="69">
        <f ca="1">(G35/G29-1)*100</f>
        <v>0.88495632481033759</v>
      </c>
      <c r="I35" s="60">
        <f ca="1">OFFSET(Sheet2!E$1,Sheet1!$C29,0)</f>
        <v>0.3076709516723185</v>
      </c>
      <c r="J35" s="69">
        <f ca="1">(I35/I29-1)*100</f>
        <v>-2.7596389336238869</v>
      </c>
      <c r="K35" s="60">
        <f ca="1">OFFSET(Sheet2!F$1,Sheet1!$C29,0)</f>
        <v>169.94501432664757</v>
      </c>
      <c r="L35" s="69">
        <f ca="1">(K35/K29-1)*100</f>
        <v>-12.29055811556673</v>
      </c>
      <c r="M35" s="60">
        <f ca="1">OFFSET(Sheet2!G$1,Sheet1!$C29,0)</f>
        <v>322.5</v>
      </c>
      <c r="N35" s="69">
        <f ca="1">(M35/M29-1)*100</f>
        <v>9.1674335393052253</v>
      </c>
    </row>
    <row r="36" spans="1:14" ht="17.5">
      <c r="A36" s="16" t="s">
        <v>12</v>
      </c>
      <c r="C36" s="31">
        <f ca="1">OFFSET(Sheet2!B$1,Sheet1!$C30,0)</f>
        <v>581.30000305175781</v>
      </c>
      <c r="D36" s="69">
        <f ca="1">(C36/C30-1)*100</f>
        <v>5.327053719951258</v>
      </c>
      <c r="E36" s="31">
        <f ca="1">IF(OFFSET(Sheet2!C$1,Sheet1!$C30,0)="",OFFSET(Sheet2!J$1,Sheet1!$C30,0),OFFSET(Sheet2!C$1,Sheet1!$C30,0))</f>
        <v>61.758128993176911</v>
      </c>
      <c r="F36" s="69">
        <f ca="1">(E36/E30-1)*100</f>
        <v>2.6635909315788853</v>
      </c>
      <c r="G36" s="74">
        <f ca="1">IF(OFFSET(Sheet2!D$1,Sheet1!$C30,0)="",OFFSET(Sheet2!K$1,Sheet1!$C30,0),OFFSET(Sheet2!D$1,Sheet1!$C30,0))</f>
        <v>35.90000057220459</v>
      </c>
      <c r="H36" s="69">
        <f ca="1">(G36/G30-1)*100</f>
        <v>8.132535571335108</v>
      </c>
      <c r="I36" s="60">
        <f ca="1">OFFSET(Sheet2!E$1,Sheet1!$C30,0)</f>
        <v>0.29393194281118573</v>
      </c>
      <c r="J36" s="69">
        <f ca="1">(I36/I30-1)*100</f>
        <v>-12.264686977343297</v>
      </c>
      <c r="K36" s="62">
        <f ca="1">IF(OFFSET(Sheet2!F$1,Sheet1!$C30,0)="",OFFSET(Sheet2!L$1,Sheet1!$C30,0)&amp;"-"&amp;OFFSET(Sheet2!M$1,Sheet1!$C30,0),OFFSET(Sheet2!F$1,Sheet1!$C30,0))</f>
        <v>171.44897832817338</v>
      </c>
      <c r="L36" s="69">
        <f ca="1">(K36/K30-1)*100</f>
        <v>-18.479168776839529</v>
      </c>
      <c r="M36" s="60">
        <f ca="1">OFFSET(Sheet2!G$1,Sheet1!$C30,0)</f>
        <v>254.87055418226453</v>
      </c>
      <c r="N36" s="69">
        <f ca="1">(M36/M30-1)*100</f>
        <v>-10.196766719028128</v>
      </c>
    </row>
    <row r="37" spans="1:14" ht="17.5">
      <c r="A37" s="16" t="s">
        <v>13</v>
      </c>
      <c r="B37" s="104" t="s">
        <v>70</v>
      </c>
      <c r="C37" s="31">
        <f ca="1">IF(OFFSET(Sheet2!B$1,Sheet1!$C31,0)="",OFFSET(Sheet2!I$1,Sheet1!$C31,0),OFFSET(Sheet2!B$1,Sheet1!$C31,0))</f>
        <v>544.9559277159791</v>
      </c>
      <c r="D37" s="69">
        <f ca="1">(C37/C31-1)*100</f>
        <v>1.1425249868883158</v>
      </c>
      <c r="E37" s="31">
        <f ca="1">IF(OFFSET(Sheet2!C$1,Sheet1!$C31,0)="",OFFSET(Sheet2!J$1,Sheet1!$C31,0),OFFSET(Sheet2!C$1,Sheet1!$C31,0))</f>
        <v>57.33709861338469</v>
      </c>
      <c r="F37" s="69">
        <f ca="1">(E37/E31-1)*100</f>
        <v>-4.9439110527058183</v>
      </c>
      <c r="G37" s="74">
        <f ca="1">IF(OFFSET(Sheet2!D$1,Sheet1!$C31,0)="",OFFSET(Sheet2!K$1,Sheet1!$C31,0),OFFSET(Sheet2!D$1,Sheet1!$C31,0))</f>
        <v>31.24619176739963</v>
      </c>
      <c r="H37" s="69">
        <f ca="1">(G37/G31-1)*100</f>
        <v>-3.8578714849242135</v>
      </c>
      <c r="I37" s="60">
        <f ca="1">OFFSET(Sheet2!E$1,Sheet1!$C31,0)</f>
        <v>0.28697242624678393</v>
      </c>
      <c r="J37" s="69">
        <f ca="1">(I37/I31-1)*100</f>
        <v>-10.039085767977285</v>
      </c>
      <c r="K37" s="62">
        <f ca="1">IF(OFFSET(Sheet2!F$1,Sheet1!$C31,0)="",OFFSET(Sheet2!L$1,Sheet1!$C31,0)&amp;"-"&amp;OFFSET(Sheet2!M$1,Sheet1!$C31,0),OFFSET(Sheet2!F$1,Sheet1!$C31,0))</f>
        <v>206.12941422594142</v>
      </c>
      <c r="L37" s="69">
        <f ca="1">IF(OFFSET(Sheet2!F$1,Sheet1!$C25,0)="",(OFFSET(Sheet2!N$1,Sheet1!$C31,0)/OFFSET(Sheet2!N$1,Sheet1!$C25,0)-1)*100,(OFFSET(Sheet2!N$1,Sheet1!$C31,0)/K31-1)*100)</f>
        <v>7.1199114325134039</v>
      </c>
      <c r="M37" s="62">
        <f ca="1">IF(OFFSET(Sheet2!G$1,Sheet1!$C31,0)="",OFFSET(Sheet2!O$1,Sheet1!$C31,0)&amp;"-"&amp;OFFSET(Sheet2!P$1,Sheet1!$C31,0),OFFSET(Sheet2!G$1,Sheet1!$C31,0))</f>
        <v>236.23366555107964</v>
      </c>
      <c r="N37" s="69">
        <f ca="1">IF(OFFSET(Sheet2!G$1,Sheet1!$C25,0)="",(OFFSET(Sheet2!Q$1,Sheet1!$C31,0)/OFFSET(Sheet2!Q$1,Sheet1!$C25,0)-1)*100,(OFFSET(Sheet2!Q$1,Sheet1!$C31,0)/M31-1)*100)</f>
        <v>7.3088890198388823</v>
      </c>
    </row>
    <row r="38" spans="1:14" ht="17.5">
      <c r="A38" s="16" t="s">
        <v>14</v>
      </c>
      <c r="B38" s="104" t="s">
        <v>71</v>
      </c>
      <c r="C38" s="31">
        <f ca="1">IF(OFFSET(Sheet2!B$1,Sheet1!$C32,0)="",OFFSET(Sheet2!I$1,Sheet1!$C32,0),OFFSET(Sheet2!B$1,Sheet1!$C32,0))</f>
        <v>562.00036593810501</v>
      </c>
      <c r="D38" s="69">
        <f ca="1">(C38/C32-1)*100</f>
        <v>-1.7825290221138879</v>
      </c>
      <c r="E38" s="31">
        <f ca="1">IF(OFFSET(Sheet2!C$1,Sheet1!$C32,0)="",OFFSET(Sheet2!J$1,Sheet1!$C32,0),OFFSET(Sheet2!C$1,Sheet1!$C32,0))</f>
        <v>57.379006491669038</v>
      </c>
      <c r="F38" s="69">
        <f ca="1">(E38/E32-1)*100</f>
        <v>-3.9992177703708998</v>
      </c>
      <c r="G38" s="74">
        <f ca="1">IF(OFFSET(Sheet2!D$1,Sheet1!$C32,0)="",OFFSET(Sheet2!K$1,Sheet1!$C32,0),OFFSET(Sheet2!D$1,Sheet1!$C32,0))</f>
        <v>32.2470226454829</v>
      </c>
      <c r="H38" s="69">
        <f ca="1">(G38/G32-1)*100</f>
        <v>-5.7104595750703924</v>
      </c>
      <c r="I38" s="60">
        <f ca="1">OFFSET(Sheet2!E$1,Sheet1!$C32,0)</f>
        <v>0.30186310896145874</v>
      </c>
      <c r="J38" s="69">
        <f ca="1">(I38/I32-1)*100</f>
        <v>-13.494940622464346</v>
      </c>
      <c r="K38" s="62" t="str">
        <f ca="1">IF(OFFSET(Sheet2!F$1,Sheet1!$C32,0)="",OFFSET(Sheet2!L$1,Sheet1!$C32,0)&amp;"-"&amp;OFFSET(Sheet2!M$1,Sheet1!$C32,0),OFFSET(Sheet2!F$1,Sheet1!$C32,0))</f>
        <v>189-192</v>
      </c>
      <c r="L38" s="69">
        <f ca="1">IF(OFFSET(Sheet2!F$1,Sheet1!$C26,0)="",(OFFSET(Sheet2!N$1,Sheet1!$C32,0)/OFFSET(Sheet2!N$1,Sheet1!$C26,0)-1)*100,(OFFSET(Sheet2!N$1,Sheet1!$C32,0)/K32-1)*100)</f>
        <v>14.014638725737626</v>
      </c>
      <c r="M38" s="62" t="str">
        <f ca="1">IF(OFFSET(Sheet2!G$1,Sheet1!$C32,0)="",OFFSET(Sheet2!O$1,Sheet1!$C32,0)&amp;"-"&amp;OFFSET(Sheet2!P$1,Sheet1!$C32,0),OFFSET(Sheet2!G$1,Sheet1!$C32,0))</f>
        <v>254-256</v>
      </c>
      <c r="N38" s="69">
        <f ca="1">IF(OFFSET(Sheet2!G$1,Sheet1!$C26,0)="",(OFFSET(Sheet2!Q$1,Sheet1!$C32,0)/OFFSET(Sheet2!Q$1,Sheet1!$C26,0)-1)*100,(OFFSET(Sheet2!Q$1,Sheet1!$C32,0)/M32-1)*100)</f>
        <v>5.7671916728730954</v>
      </c>
    </row>
    <row r="39" spans="1:14" ht="17.5">
      <c r="A39" s="16" t="s">
        <v>0</v>
      </c>
      <c r="B39" s="104"/>
      <c r="C39" s="31">
        <f ca="1">SUM(C35:C38)</f>
        <v>2230.0562997575998</v>
      </c>
      <c r="D39" s="69">
        <f ca="1">(C39/C33-1)*100</f>
        <v>0.98063260788565643</v>
      </c>
      <c r="E39" s="31">
        <f ca="1">AVERAGE(E35:E38)</f>
        <v>59.899289244670825</v>
      </c>
      <c r="F39" s="69">
        <f ca="1">(E39/E33-1)*100</f>
        <v>-1.1518768033232374</v>
      </c>
      <c r="G39" s="74">
        <f ca="1">SUM(G35:G38)</f>
        <v>133.59321479435226</v>
      </c>
      <c r="H39" s="69">
        <f ca="1">(G39/G33-1)*100</f>
        <v>-0.15454670529666537</v>
      </c>
      <c r="I39" s="60">
        <f ca="1">SUM(I35:I38)</f>
        <v>1.190438429691747</v>
      </c>
      <c r="J39" s="69">
        <f ca="1">(I39/I33-1)*100</f>
        <v>-9.7725381174285744</v>
      </c>
      <c r="K39" s="60">
        <f ca="1">AVERAGE(K35:K38)</f>
        <v>182.50780229358747</v>
      </c>
      <c r="L39" s="69">
        <f ca="1">(K39/K33-1)*100</f>
        <v>-4.3942003333020114</v>
      </c>
      <c r="M39" s="60">
        <f ca="1">AVERAGE(M35:M38)</f>
        <v>271.20140657778137</v>
      </c>
      <c r="N39" s="69">
        <f ca="1">(M39/M33-1)*100</f>
        <v>4.2614219331298608</v>
      </c>
    </row>
    <row r="40" spans="1:14" ht="17.5">
      <c r="A40" s="16">
        <f>+Sheet1!B34</f>
        <v>2026</v>
      </c>
      <c r="B40" s="104"/>
      <c r="D40" s="69"/>
      <c r="F40" s="69"/>
      <c r="G40" s="75"/>
      <c r="H40" s="69"/>
      <c r="I40" s="70"/>
      <c r="J40" s="69"/>
      <c r="K40" s="37"/>
      <c r="L40" s="69"/>
      <c r="M40" s="36"/>
      <c r="N40" s="69"/>
    </row>
    <row r="41" spans="1:14" ht="17.5">
      <c r="A41" s="16" t="s">
        <v>11</v>
      </c>
      <c r="C41" s="31">
        <f ca="1">IF(OFFSET(Sheet2!B$1,Sheet1!$C35,0)="",OFFSET(Sheet2!I$1,Sheet1!$C35,0),OFFSET(Sheet2!B$1,Sheet1!$C35,0))</f>
        <v>538.85578931699513</v>
      </c>
      <c r="D41" s="69">
        <f ca="1">IF(C41=0,"",(C41/C35-1)*100)</f>
        <v>-0.54341338467682743</v>
      </c>
      <c r="E41" s="31">
        <f ca="1">IF(OFFSET(Sheet2!C$1,Sheet1!$C35,0)="",OFFSET(Sheet2!J$1,Sheet1!$C35,0),OFFSET(Sheet2!C$1,Sheet1!$C35,0))</f>
        <v>61.408481613317008</v>
      </c>
      <c r="F41" s="69">
        <f ca="1">IF(E41=0,"",(E41/E35-1)*100)</f>
        <v>-2.7160359325923866</v>
      </c>
      <c r="G41" s="74">
        <f ca="1">IF(OFFSET(Sheet2!D$1,Sheet1!$C35,0)="",OFFSET(Sheet2!K$1,Sheet1!$C35,0),OFFSET(Sheet2!D$1,Sheet1!$C35,0))</f>
        <v>33.090315830502121</v>
      </c>
      <c r="H41" s="69">
        <f ca="1">IF(G41=0,"",(G41/G35-1)*100)</f>
        <v>-3.2446900144788571</v>
      </c>
      <c r="I41" s="60">
        <f ca="1">OFFSET(Sheet2!E$1,Sheet1!$C35,0)</f>
        <v>0.29573949505124159</v>
      </c>
      <c r="J41" s="69">
        <f ca="1">IF(I41=0,"",(I41/I35-1)*100)</f>
        <v>-3.8779925619316757</v>
      </c>
      <c r="K41" s="62" t="str">
        <f ca="1">IF(OFFSET(Sheet2!F$1,Sheet1!$C35,0)="",OFFSET(Sheet2!L$1,Sheet1!$C35,0)&amp;"-"&amp;OFFSET(Sheet2!M$1,Sheet1!$C35,0),OFFSET(Sheet2!F$1,Sheet1!$C35,0))</f>
        <v>178-182</v>
      </c>
      <c r="L41" s="69">
        <f ca="1">IF(OFFSET(Sheet2!F$1,Sheet1!$C29,0)="",(OFFSET(Sheet2!N$1,Sheet1!$C35,0)/OFFSET(Sheet2!N$1,Sheet1!$C29,0)-1)*100,(OFFSET(Sheet2!N$1,Sheet1!$C35,0)/K35-1)*100)</f>
        <v>5.9166111540206678</v>
      </c>
      <c r="M41" s="62" t="str">
        <f ca="1">IF(OFFSET(Sheet2!G$1,Sheet1!$C35,0)="",OFFSET(Sheet2!O$1,Sheet1!$C35,0)&amp;"-"&amp;OFFSET(Sheet2!P$1,Sheet1!$C35,0),OFFSET(Sheet2!G$1,Sheet1!$C35,0))</f>
        <v>269-272</v>
      </c>
      <c r="N41" s="69">
        <f ca="1">IF(OFFSET(Sheet2!G$1,Sheet1!$C29,0)="",(OFFSET(Sheet2!Q$1,Sheet1!$C35,0)/OFFSET(Sheet2!Q$1,Sheet1!$C29,0)-1)*100,(OFFSET(Sheet2!Q$1,Sheet1!$C35,0)/M35-1)*100)</f>
        <v>-16.124031007751938</v>
      </c>
    </row>
    <row r="42" spans="1:14" ht="17.5">
      <c r="A42" s="16" t="s">
        <v>12</v>
      </c>
      <c r="C42" s="31">
        <f ca="1">IF(OFFSET(Sheet2!B$1,Sheet1!$C36,0)="",OFFSET(Sheet2!I$1,Sheet1!$C36,0),OFFSET(Sheet2!B$1,Sheet1!$C36,0))</f>
        <v>577.04070459229058</v>
      </c>
      <c r="D42" s="69">
        <f ca="1">IF(C42=0,"",(C42/C36-1)*100)</f>
        <v>-0.73271949717983453</v>
      </c>
      <c r="E42" s="31">
        <f ca="1">IF(OFFSET(Sheet2!C$1,Sheet1!$C36,0)="",OFFSET(Sheet2!J$1,Sheet1!$C36,0),OFFSET(Sheet2!C$1,Sheet1!$C36,0))</f>
        <v>60.312623603236439</v>
      </c>
      <c r="F42" s="69">
        <f ca="1">IF(E42=0,"",(E42/E36-1)*100)</f>
        <v>-2.3405912930104633</v>
      </c>
      <c r="G42" s="74">
        <f ca="1">IF(OFFSET(Sheet2!D$1,Sheet1!$C36,0)="",OFFSET(Sheet2!K$1,Sheet1!$C36,0),OFFSET(Sheet2!D$1,Sheet1!$C36,0))</f>
        <v>34.802838819821169</v>
      </c>
      <c r="H42" s="69">
        <f ca="1">IF(G42=0,"",(G42/G36-1)*100)</f>
        <v>-3.0561608214371261</v>
      </c>
      <c r="I42" s="60">
        <f ca="1">OFFSET(Sheet2!E$1,Sheet1!$C36,0)</f>
        <v>0.28709573301652863</v>
      </c>
      <c r="J42" s="69">
        <f ca="1">IF(I42=0,"",(I42/I36-1)*100)</f>
        <v>-2.3257798146316122</v>
      </c>
      <c r="K42" s="62" t="str">
        <f ca="1">IF(OFFSET(Sheet2!F$1,Sheet1!$C36,0)="",OFFSET(Sheet2!L$1,Sheet1!$C36,0)&amp;"-"&amp;OFFSET(Sheet2!M$1,Sheet1!$C36,0),OFFSET(Sheet2!F$1,Sheet1!$C36,0))</f>
        <v>188-193</v>
      </c>
      <c r="L42" s="69">
        <f ca="1">IF(OFFSET(Sheet2!F$1,Sheet1!$C30,0)="",(OFFSET(Sheet2!N$1,Sheet1!$C36,0)/OFFSET(Sheet2!N$1,Sheet1!$C30,0)-1)*100,(OFFSET(Sheet2!N$1,Sheet1!$C36,0)/K36-1)*100)</f>
        <v>11.111773226995103</v>
      </c>
      <c r="M42" s="62" t="str">
        <f ca="1">IF(OFFSET(Sheet2!G$1,Sheet1!$C36,0)="",OFFSET(Sheet2!O$1,Sheet1!$C36,0)&amp;"-"&amp;OFFSET(Sheet2!P$1,Sheet1!$C36,0),OFFSET(Sheet2!G$1,Sheet1!$C36,0))</f>
        <v>258-262</v>
      </c>
      <c r="N42" s="69">
        <f ca="1">IF(OFFSET(Sheet2!G$1,Sheet1!$C30,0)="",(OFFSET(Sheet2!Q$1,Sheet1!$C36,0)/OFFSET(Sheet2!Q$1,Sheet1!$C30,0)-1)*100,(OFFSET(Sheet2!Q$1,Sheet1!$C36,0)/M36-1)*100)</f>
        <v>2.012569021240207</v>
      </c>
    </row>
    <row r="43" spans="1:14" ht="17.5">
      <c r="A43" s="16" t="s">
        <v>13</v>
      </c>
      <c r="C43" s="31">
        <f ca="1">IF(OFFSET(Sheet2!B$1,Sheet1!$C37,0)="",OFFSET(Sheet2!I$1,Sheet1!$C37,0),OFFSET(Sheet2!B$1,Sheet1!$C37,0))</f>
        <v>542.90417782604379</v>
      </c>
      <c r="D43" s="69">
        <f ca="1">IF(C43=0,"",(C43/C37-1)*100)</f>
        <v>-0.37649831584264382</v>
      </c>
      <c r="E43" s="31">
        <f ca="1">IF(OFFSET(Sheet2!C$1,Sheet1!$C37,0)="",OFFSET(Sheet2!J$1,Sheet1!$C37,0),OFFSET(Sheet2!C$1,Sheet1!$C37,0))</f>
        <v>57.443496976751867</v>
      </c>
      <c r="F43" s="69">
        <f ca="1">IF(E43=0,"",(E43/E37-1)*100)</f>
        <v>0.18556635396673737</v>
      </c>
      <c r="G43" s="74">
        <f ca="1">IF(OFFSET(Sheet2!D$1,Sheet1!$C37,0)="",OFFSET(Sheet2!K$1,Sheet1!$C37,0),OFFSET(Sheet2!D$1,Sheet1!$C37,0))</f>
        <v>31.186314497616301</v>
      </c>
      <c r="H43" s="69">
        <f ca="1">IF(G43=0,"",(G43/G37-1)*100)</f>
        <v>-0.19163061607334608</v>
      </c>
      <c r="I43" s="60">
        <f ca="1">OFFSET(Sheet2!E$1,Sheet1!$C37,0)</f>
        <v>0.26970638471181213</v>
      </c>
      <c r="J43" s="69">
        <f ca="1">IF(I43=0,"",(I43/I37-1)*100)</f>
        <v>-6.0166203982691124</v>
      </c>
      <c r="K43" s="62" t="str">
        <f ca="1">IF(OFFSET(Sheet2!F$1,Sheet1!$C37,0)="",OFFSET(Sheet2!L$1,Sheet1!$C37,0)&amp;"-"&amp;OFFSET(Sheet2!M$1,Sheet1!$C37,0),OFFSET(Sheet2!F$1,Sheet1!$C37,0))</f>
        <v>188-194</v>
      </c>
      <c r="L43" s="69">
        <f ca="1">IF(OFFSET(Sheet2!F$1,Sheet1!$C31,0)="",(OFFSET(Sheet2!N$1,Sheet1!$C37,0)/OFFSET(Sheet2!N$1,Sheet1!$C31,0)-1)*100,(OFFSET(Sheet2!N$1,Sheet1!$C37,0)/K37-1)*100)</f>
        <v>-7.3397648185027364</v>
      </c>
      <c r="M43" s="62" t="str">
        <f ca="1">IF(OFFSET(Sheet2!G$1,Sheet1!$C37,0)="",OFFSET(Sheet2!O$1,Sheet1!$C37,0)&amp;"-"&amp;OFFSET(Sheet2!P$1,Sheet1!$C37,0),OFFSET(Sheet2!G$1,Sheet1!$C37,0))</f>
        <v>236-241</v>
      </c>
      <c r="N43" s="69">
        <f ca="1">IF(OFFSET(Sheet2!G$1,Sheet1!$C31,0)="",(OFFSET(Sheet2!Q$1,Sheet1!$C37,0)/OFFSET(Sheet2!Q$1,Sheet1!$C31,0)-1)*100,(OFFSET(Sheet2!Q$1,Sheet1!$C37,0)/M37-1)*100)</f>
        <v>0.95936133557996683</v>
      </c>
    </row>
    <row r="44" spans="1:14" ht="17.5">
      <c r="A44" s="16" t="s">
        <v>14</v>
      </c>
      <c r="C44" s="31">
        <f ca="1">IF(OFFSET(Sheet2!B$1,Sheet1!$C38,0)="",OFFSET(Sheet2!I$1,Sheet1!$C38,0),OFFSET(Sheet2!B$1,Sheet1!$C38,0))</f>
        <v>563.85974246757178</v>
      </c>
      <c r="D44" s="69">
        <f ca="1">IF(C44=0,"",(C44/C38-1)*100)</f>
        <v>0.33084970084726883</v>
      </c>
      <c r="E44" s="31">
        <f ca="1">IF(OFFSET(Sheet2!C$1,Sheet1!$C38,0)="",OFFSET(Sheet2!J$1,Sheet1!$C38,0),OFFSET(Sheet2!C$1,Sheet1!$C38,0))</f>
        <v>58.067261479185234</v>
      </c>
      <c r="F44" s="69">
        <f ca="1">IF(E44=0,"",(E44/E38-1)*100)</f>
        <v>1.1994892027559434</v>
      </c>
      <c r="G44" s="74">
        <f ca="1">IF(OFFSET(Sheet2!D$1,Sheet1!$C38,0)="",OFFSET(Sheet2!K$1,Sheet1!$C38,0),OFFSET(Sheet2!D$1,Sheet1!$C38,0))</f>
        <v>32.741791103450538</v>
      </c>
      <c r="H44" s="69">
        <f ca="1">IF(G44=0,"",(G44/G38-1)*100)</f>
        <v>1.5343074100422127</v>
      </c>
      <c r="I44" s="60">
        <f ca="1">OFFSET(Sheet2!E$1,Sheet1!$C38,0)</f>
        <v>0.29651699422536315</v>
      </c>
      <c r="J44" s="69">
        <f ca="1">IF(I44=0,"",(I44/I38-1)*100)</f>
        <v>-1.7710394471482704</v>
      </c>
      <c r="K44" s="62" t="str">
        <f ca="1">IF(OFFSET(Sheet2!F$1,Sheet1!$C38,0)="",OFFSET(Sheet2!L$1,Sheet1!$C38,0)&amp;"-"&amp;OFFSET(Sheet2!M$1,Sheet1!$C38,0),OFFSET(Sheet2!F$1,Sheet1!$C38,0))</f>
        <v>177-184</v>
      </c>
      <c r="L44" s="69">
        <f ca="1">IF(OFFSET(Sheet2!F$1,Sheet1!$C32,0)="",(OFFSET(Sheet2!N$1,Sheet1!$C38,0)/OFFSET(Sheet2!N$1,Sheet1!$C32,0)-1)*100,(OFFSET(Sheet2!N$1,Sheet1!$C38,0)/K38-1)*100)</f>
        <v>-5.2493438320210029</v>
      </c>
      <c r="M44" s="62" t="str">
        <f ca="1">IF(OFFSET(Sheet2!G$1,Sheet1!$C38,0)="",OFFSET(Sheet2!O$1,Sheet1!$C38,0)&amp;"-"&amp;OFFSET(Sheet2!P$1,Sheet1!$C38,0),OFFSET(Sheet2!G$1,Sheet1!$C38,0))</f>
        <v>250-256</v>
      </c>
      <c r="N44" s="69">
        <f ca="1">IF(OFFSET(Sheet2!G$1,Sheet1!$C32,0)="",(OFFSET(Sheet2!Q$1,Sheet1!$C38,0)/OFFSET(Sheet2!Q$1,Sheet1!$C32,0)-1)*100,(OFFSET(Sheet2!Q$1,Sheet1!$C38,0)/M38-1)*100)</f>
        <v>-0.78431372549019329</v>
      </c>
    </row>
    <row r="45" spans="1:14" ht="17.5">
      <c r="A45" s="16" t="s">
        <v>0</v>
      </c>
      <c r="B45" s="104"/>
      <c r="C45" s="31">
        <f ca="1">SUM(C41:C44)</f>
        <v>2222.6604142029014</v>
      </c>
      <c r="D45" s="69">
        <f ca="1">IF(C45=0,"",(C45/C39-1)*100)</f>
        <v>-0.33164568784663784</v>
      </c>
      <c r="E45" s="31">
        <f ca="1">AVERAGE(E41:E44)</f>
        <v>59.307965918122633</v>
      </c>
      <c r="F45" s="69">
        <f ca="1">IF(E45=0,"",(E45/E39-1)*100)</f>
        <v>-0.9871958983232898</v>
      </c>
      <c r="G45" s="74">
        <f ca="1">SUM(G41:G44)</f>
        <v>131.82126025139013</v>
      </c>
      <c r="H45" s="69">
        <f ca="1">IF(G45=0,"",(G45/G39-1)*100)</f>
        <v>-1.3263806441740411</v>
      </c>
      <c r="I45" s="60">
        <f ca="1">SUM(I41:I44)</f>
        <v>1.1490586070049456</v>
      </c>
      <c r="J45" s="69">
        <f ca="1">IF(I45=0,"",(I45/I39-1)*100)</f>
        <v>-3.476015361627427</v>
      </c>
      <c r="K45" s="62" t="str">
        <f ca="1">IF(OFFSET(Sheet2!F$1,Sheet1!$C34,0)="",OFFSET(Sheet2!R$1,Sheet1!$C38,0)&amp;"-"&amp;OFFSET(Sheet2!S$1,Sheet1!$C38,0),AVERAGE(K35:K38))</f>
        <v>169-181</v>
      </c>
      <c r="L45" s="69">
        <f ca="1">IF(OFFSET(Sheet2!G$1,Sheet1!$C34,0)="",(OFFSET(Sheet2!T$1,Sheet1!$C38,0)/OFFSET(Sheet2!T$1,Sheet1!$C32,0)-1)*100,(OFFSET(Sheet2!T$1,Sheet1!$C38,0)/K39-1)*100)</f>
        <v>-4.1095890410958962</v>
      </c>
      <c r="M45" s="62" t="str">
        <f ca="1">IF(OFFSET(Sheet2!G$1,Sheet1!$C34,0)="",OFFSET(Sheet2!U$1,Sheet1!$C38,0)&amp;"-"&amp;OFFSET(Sheet2!V$1,Sheet1!$C38,0),AVERAGE(M41:M44))</f>
        <v>250-260</v>
      </c>
      <c r="N45" s="69">
        <f ca="1">IF(OFFSET(Sheet2!G$1,Sheet1!$C34,0)="",(OFFSET(Sheet2!W$1,Sheet1!$C38,0)/OFFSET(Sheet2!W$1,Sheet1!$C32,0)-1)*100,(OFFSET(Sheet2!W$1,Sheet1!$C38,0)/M39-1)*100)</f>
        <v>-4.4943820224719104</v>
      </c>
    </row>
    <row r="46" spans="1:14" s="17" customFormat="1" ht="17.5">
      <c r="A46" s="16">
        <f>+Sheet1!B40</f>
        <v>2027</v>
      </c>
      <c r="B46" s="104"/>
      <c r="C46" s="32"/>
      <c r="D46" s="69"/>
      <c r="E46" s="32"/>
      <c r="F46" s="69"/>
      <c r="G46" s="75"/>
      <c r="H46" s="69"/>
      <c r="I46" s="70"/>
      <c r="J46" s="69"/>
      <c r="K46" s="37"/>
      <c r="L46" s="69"/>
      <c r="M46" s="62"/>
      <c r="N46" s="69"/>
    </row>
    <row r="47" spans="1:14" s="17" customFormat="1" ht="17.5">
      <c r="A47" s="16" t="s">
        <v>11</v>
      </c>
      <c r="B47" s="104"/>
      <c r="C47" s="31">
        <f ca="1">IF(OFFSET(Sheet2!B$1,Sheet1!$C38,0)="",OFFSET(Sheet2!I$1,Sheet1!$C41,0),OFFSET(Sheet2!B$1,Sheet1!$C41,0))</f>
        <v>543.0577354577772</v>
      </c>
      <c r="D47" s="69">
        <f ca="1">IF(C47=0,"",(C47/C41-1)*100)</f>
        <v>0.77979047902743126</v>
      </c>
      <c r="E47" s="31">
        <f ca="1">IF(OFFSET(Sheet2!C$1,Sheet1!$C41,0)="",OFFSET(Sheet2!J$1,Sheet1!$C41,0),OFFSET(Sheet2!C$1,Sheet1!$C41,0))</f>
        <v>61.727211574655016</v>
      </c>
      <c r="F47" s="69">
        <f ca="1">IF(E47=0,"",(E47/E41-1)*100)</f>
        <v>0.51903247395859164</v>
      </c>
      <c r="G47" s="74">
        <f ca="1">IF(OFFSET(Sheet2!D$1,Sheet1!$C38,0)="",OFFSET(Sheet2!K$1,Sheet1!$C41,0),OFFSET(Sheet2!D$1,Sheet1!$C41,0))</f>
        <v>33.521439733855246</v>
      </c>
      <c r="H47" s="69">
        <f ca="1">IF(G47=0,"",(G47/G41-1)*100)</f>
        <v>1.3028703188010082</v>
      </c>
      <c r="I47" s="60">
        <f ca="1">IF(OFFSET(Sheet2!E$1,Sheet1!$C41,0)="",OFFSET(Sheet2!E$1,Sheet1!$C41,0),OFFSET(Sheet2!E$1,Sheet1!$C41,0))</f>
        <v>0.2972850537891879</v>
      </c>
      <c r="J47" s="69">
        <f ca="1">IF(I47=0,"",(I47/I41-1)*100)</f>
        <v>0.52260816151001865</v>
      </c>
      <c r="K47" s="62" t="str">
        <f ca="1">IF(OFFSET(Sheet2!F$1,Sheet1!$C41,0)="",OFFSET(Sheet2!L$1,Sheet1!$C41,0)&amp;"-"&amp;OFFSET(Sheet2!M$1,Sheet1!$C41,0),OFFSET(Sheet2!F$1,Sheet1!$C41,0))</f>
        <v>159-167</v>
      </c>
      <c r="L47" s="69">
        <f ca="1">IF(OFFSET(Sheet2!F$1,Sheet1!$C35,0)="",(OFFSET(Sheet2!N$1,Sheet1!$C41,0)/OFFSET(Sheet2!N$1,Sheet1!$C35,0)-1)*100,(OFFSET(Sheet2!N$1,Sheet1!$C41,0)/K41-1)*100)</f>
        <v>-9.4444444444444446</v>
      </c>
      <c r="M47" s="62" t="str">
        <f ca="1">IF(OFFSET(Sheet2!G$1,Sheet1!$C41,0)="",OFFSET(Sheet2!O$1,Sheet1!$C41,0)&amp;"-"&amp;OFFSET(Sheet2!P$1,Sheet1!$C41,0),OFFSET(Sheet2!G$1,Sheet1!$C41,0))</f>
        <v>261-269</v>
      </c>
      <c r="N47" s="69">
        <f ca="1">IF(OFFSET(Sheet2!G$1,Sheet1!$C35,0)="",(OFFSET(Sheet2!Q$1,Sheet1!$C41,0)/OFFSET(Sheet2!Q$1,Sheet1!$C35,0)-1)*100,(OFFSET(Sheet2!Q$1,Sheet1!$C41,0)/M41-1)*100)</f>
        <v>-2.0332717190388205</v>
      </c>
    </row>
    <row r="48" spans="1:14" s="17" customFormat="1" ht="17.5">
      <c r="A48" s="16" t="s">
        <v>12</v>
      </c>
      <c r="B48" s="104"/>
      <c r="C48" s="31">
        <f ca="1">IF(OFFSET(Sheet2!B$1,Sheet1!$C38,0)="",OFFSET(Sheet2!I$1,Sheet1!$C42,0),OFFSET(Sheet2!B$1,Sheet1!$C42,0))</f>
        <v>577.61774529688284</v>
      </c>
      <c r="D48" s="69">
        <f ca="1">IF(C48=0,"",(C48/C42-1)*100)</f>
        <v>9.9999999999988987E-2</v>
      </c>
      <c r="E48" s="31">
        <f ca="1">IF(OFFSET(Sheet2!C$1,Sheet1!$C42,0)="",OFFSET(Sheet2!J$1,Sheet1!$C42,0),OFFSET(Sheet2!C$1,Sheet1!$C42,0))</f>
        <v>60.814196176905178</v>
      </c>
      <c r="F48" s="69">
        <f ca="1">IF(E48=0,"",(E48/E42-1)*100)</f>
        <v>0.83162121576456638</v>
      </c>
      <c r="G48" s="74">
        <f ca="1">IF(OFFSET(Sheet2!D$1,Sheet1!$C38,0)="",OFFSET(Sheet2!K$1,Sheet1!$C42,0),OFFSET(Sheet2!D$1,Sheet1!$C42,0))</f>
        <v>35.127358877746282</v>
      </c>
      <c r="H48" s="69">
        <f ca="1">IF(G48=0,"",(G48/G42-1)*100)</f>
        <v>0.93245283698033532</v>
      </c>
      <c r="I48" s="60">
        <f ca="1">IF(OFFSET(Sheet2!E$1,Sheet1!$C42,0)="",OFFSET(Sheet2!E$1,Sheet1!$C42,0),OFFSET(Sheet2!E$1,Sheet1!$C42,0))</f>
        <v>0.28841689060154418</v>
      </c>
      <c r="J48" s="69">
        <f ca="1">IF(I48=0,"",(I48/I42-1)*100)</f>
        <v>0.46018015354463149</v>
      </c>
      <c r="K48" s="62" t="str">
        <f ca="1">IF(OFFSET(Sheet2!F$1,Sheet1!$C42,0)="",OFFSET(Sheet2!L$1,Sheet1!$C42,0)&amp;"-"&amp;OFFSET(Sheet2!M$1,Sheet1!$C42,0),OFFSET(Sheet2!F$1,Sheet1!$C42,0))</f>
        <v>175-184</v>
      </c>
      <c r="L48" s="69">
        <f ca="1">IF(OFFSET(Sheet2!F$1,Sheet1!$C36,0)="",(OFFSET(Sheet2!N$1,Sheet1!$C42,0)/OFFSET(Sheet2!N$1,Sheet1!$C36,0)-1)*100,(OFFSET(Sheet2!N$1,Sheet1!$C42,0)/K42-1)*100)</f>
        <v>-5.7742782152230943</v>
      </c>
      <c r="M48" s="62" t="str">
        <f ca="1">IF(OFFSET(Sheet2!G$1,Sheet1!$C42,0)="",OFFSET(Sheet2!O$1,Sheet1!$C42,0)&amp;"-"&amp;OFFSET(Sheet2!P$1,Sheet1!$C42,0),OFFSET(Sheet2!G$1,Sheet1!$C42,0))</f>
        <v>249-258</v>
      </c>
      <c r="N48" s="69">
        <f ca="1">IF(OFFSET(Sheet2!G$1,Sheet1!$C36,0)="",(OFFSET(Sheet2!Q$1,Sheet1!$C42,0)/OFFSET(Sheet2!Q$1,Sheet1!$C36,0)-1)*100,(OFFSET(Sheet2!Q$1,Sheet1!$C42,0)/M42-1)*100)</f>
        <v>-2.5000000000000022</v>
      </c>
    </row>
    <row r="49" spans="1:14" s="17" customFormat="1" ht="17.5">
      <c r="A49" s="16" t="s">
        <v>13</v>
      </c>
      <c r="B49" s="104"/>
      <c r="C49" s="31">
        <f ca="1">IF(OFFSET(Sheet2!B$1,Sheet1!$C38,0)="",OFFSET(Sheet2!I$1,Sheet1!$C43,0),OFFSET(Sheet2!B$1,Sheet1!$C43,0))</f>
        <v>543.61847186402474</v>
      </c>
      <c r="D49" s="69">
        <f ca="1">IF(C49=0,"",(C49/C43-1)*100)</f>
        <v>0.13156908109295262</v>
      </c>
      <c r="E49" s="31">
        <f ca="1">IF(OFFSET(Sheet2!C$1,Sheet1!$C43,0)="",OFFSET(Sheet2!J$1,Sheet1!$C43,0),OFFSET(Sheet2!C$1,Sheet1!$C43,0))</f>
        <v>57.922163856358949</v>
      </c>
      <c r="F49" s="69">
        <f ca="1">IF(E49=0,"",(E49/E43-1)*100)</f>
        <v>0.8332829733552094</v>
      </c>
      <c r="G49" s="74">
        <f ca="1">IF(OFFSET(Sheet2!D$1,Sheet1!$C38,0)="",OFFSET(Sheet2!K$1,Sheet1!$C43,0),OFFSET(Sheet2!D$1,Sheet1!$C43,0))</f>
        <v>31.487558202651499</v>
      </c>
      <c r="H49" s="69">
        <f ca="1">IF(G49=0,"",(G49/G43-1)*100)</f>
        <v>0.96594839719910119</v>
      </c>
      <c r="I49" s="60">
        <f ca="1">IF(OFFSET(Sheet2!E$1,Sheet1!$C43,0)="",OFFSET(Sheet2!E$1,Sheet1!$C43,0),OFFSET(Sheet2!E$1,Sheet1!$C43,0))</f>
        <v>0.26848570962755292</v>
      </c>
      <c r="J49" s="69">
        <f ca="1">IF(I49=0,"",(I49/I43-1)*100)</f>
        <v>-0.45259406282263104</v>
      </c>
      <c r="K49" s="62" t="str">
        <f ca="1">IF(OFFSET(Sheet2!F$1,Sheet1!$C43,0)="",OFFSET(Sheet2!L$1,Sheet1!$C43,0)&amp;"-"&amp;OFFSET(Sheet2!M$1,Sheet1!$C43,0),OFFSET(Sheet2!F$1,Sheet1!$C43,0))</f>
        <v>169-179</v>
      </c>
      <c r="L49" s="69">
        <f ca="1">IF(OFFSET(Sheet2!F$1,Sheet1!$C37,0)="",(OFFSET(Sheet2!N$1,Sheet1!$C43,0)/OFFSET(Sheet2!N$1,Sheet1!$C37,0)-1)*100,(OFFSET(Sheet2!N$1,Sheet1!$C43,0)/K43-1)*100)</f>
        <v>-8.9005235602094288</v>
      </c>
      <c r="M49" s="62" t="str">
        <f ca="1">IF(OFFSET(Sheet2!G$1,Sheet1!$C43,0)="",OFFSET(Sheet2!O$1,Sheet1!$C43,0)&amp;"-"&amp;OFFSET(Sheet2!P$1,Sheet1!$C43,0),OFFSET(Sheet2!G$1,Sheet1!$C43,0))</f>
        <v>229-239</v>
      </c>
      <c r="N49" s="69">
        <f ca="1">IF(OFFSET(Sheet2!G$1,Sheet1!$C37,0)="",(OFFSET(Sheet2!Q$1,Sheet1!$C43,0)/OFFSET(Sheet2!Q$1,Sheet1!$C37,0)-1)*100,(OFFSET(Sheet2!Q$1,Sheet1!$C43,0)/M43-1)*100)</f>
        <v>-1.8867924528301883</v>
      </c>
    </row>
    <row r="50" spans="1:14" s="17" customFormat="1" ht="17.5">
      <c r="A50" s="16" t="s">
        <v>14</v>
      </c>
      <c r="B50" s="104"/>
      <c r="C50" s="31">
        <f ca="1">IF(OFFSET(Sheet2!B$1,Sheet1!$C38,0)="",OFFSET(Sheet2!I$1,Sheet1!$C44,0),OFFSET(Sheet2!B$1,Sheet1!$C44,0))</f>
        <v>568.32245465182109</v>
      </c>
      <c r="D50" s="69">
        <f ca="1">IF(C50=0,"",(C50/C44-1)*100)</f>
        <v>0.79145784813783315</v>
      </c>
      <c r="E50" s="31">
        <f ca="1">IF(OFFSET(Sheet2!C$1,Sheet1!$C44,0)="",OFFSET(Sheet2!J$1,Sheet1!$C44,0),OFFSET(Sheet2!C$1,Sheet1!$C44,0))</f>
        <v>58.390966038235483</v>
      </c>
      <c r="F50" s="69">
        <f ca="1">IF(E50=0,"",(E50/E44-1)*100)</f>
        <v>0.55746482751952708</v>
      </c>
      <c r="G50" s="74">
        <f ca="1">IF(OFFSET(Sheet2!D$1,Sheet1!$C38,0)="",OFFSET(Sheet2!K$1,Sheet1!$C44,0),OFFSET(Sheet2!D$1,Sheet1!$C44,0))</f>
        <v>33.184897148341108</v>
      </c>
      <c r="H50" s="69">
        <f ca="1">IF(G50=0,"",(G50/G44-1)*100)</f>
        <v>1.3533347747853419</v>
      </c>
      <c r="I50" s="60">
        <f ca="1">IF(OFFSET(Sheet2!E$1,Sheet1!$C44,0)="",OFFSET(Sheet2!E$1,Sheet1!$C44,0),OFFSET(Sheet2!E$1,Sheet1!$C44,0))</f>
        <v>0.29781619225557554</v>
      </c>
      <c r="J50" s="69">
        <f ca="1">IF(I50=0,"",(I50/I44-1)*100)</f>
        <v>0.43815297453910773</v>
      </c>
      <c r="K50" s="62" t="str">
        <f ca="1">IF(OFFSET(Sheet2!F$1,Sheet1!$C44,0)="",OFFSET(Sheet2!L$1,Sheet1!$C44,0)&amp;"-"&amp;OFFSET(Sheet2!M$1,Sheet1!$C44,0),OFFSET(Sheet2!F$1,Sheet1!$C44,0))</f>
        <v>158-169</v>
      </c>
      <c r="L50" s="69">
        <f ca="1">IF(OFFSET(Sheet2!F$1,Sheet1!$C38,0)="",(OFFSET(Sheet2!N$1,Sheet1!$C44,0)/OFFSET(Sheet2!N$1,Sheet1!$C38,0)-1)*100,(OFFSET(Sheet2!N$1,Sheet1!$C44,0)/K44-1)*100)</f>
        <v>-9.4182825484764532</v>
      </c>
      <c r="M50" s="62" t="str">
        <f ca="1">IF(OFFSET(Sheet2!G$1,Sheet1!$C44,0)="",OFFSET(Sheet2!O$1,Sheet1!$C44,0)&amp;"-"&amp;OFFSET(Sheet2!P$1,Sheet1!$C44,0),OFFSET(Sheet2!G$1,Sheet1!$C44,0))</f>
        <v>243-254</v>
      </c>
      <c r="N50" s="69">
        <f ca="1">IF(OFFSET(Sheet2!G$1,Sheet1!$C38,0)="",(OFFSET(Sheet2!Q$1,Sheet1!$C44,0)/OFFSET(Sheet2!Q$1,Sheet1!$C38,0)-1)*100,(OFFSET(Sheet2!Q$1,Sheet1!$C44,0)/M44-1)*100)</f>
        <v>-1.7786561264822143</v>
      </c>
    </row>
    <row r="51" spans="1:14" s="17" customFormat="1" ht="17.5">
      <c r="A51" s="16" t="s">
        <v>0</v>
      </c>
      <c r="B51"/>
      <c r="C51" s="31">
        <f ca="1">SUM(C47:C50)</f>
        <v>2232.616407270506</v>
      </c>
      <c r="D51" s="69">
        <f ca="1">IF(C51=0,"",(C51/C45-1)*100)</f>
        <v>0.4479313620733727</v>
      </c>
      <c r="E51" s="31">
        <f ca="1">AVERAGE(E47:E50)</f>
        <v>59.713634411538663</v>
      </c>
      <c r="F51" s="69">
        <f ca="1">IF(E51=0,"",(E51/E45-1)*100)</f>
        <v>0.68400338324885457</v>
      </c>
      <c r="G51" s="74">
        <f ca="1">SUM(G47:G50)</f>
        <v>133.32125396259414</v>
      </c>
      <c r="H51" s="69">
        <f ca="1">IF(G51=0,"",(G51/G45-1)*100)</f>
        <v>1.1378996895822668</v>
      </c>
      <c r="I51" s="60">
        <f ca="1">SUM(I47:I50)</f>
        <v>1.1520038462738604</v>
      </c>
      <c r="J51" s="69">
        <f ca="1">IF(I51=0,"",(I51/I45-1)*100)</f>
        <v>0.25631758475677113</v>
      </c>
      <c r="K51" s="62" t="str">
        <f ca="1">IF(OFFSET(Sheet2!F$1,Sheet1!$C40,0)="",OFFSET(Sheet2!R$1,Sheet1!$C44,0)&amp;"-"&amp;OFFSET(Sheet2!S$1,Sheet1!$C44,0),AVERAGE(K41:K44))</f>
        <v>164-176</v>
      </c>
      <c r="L51" s="69">
        <f ca="1">IF(OFFSET(Sheet2!G$1,Sheet1!$C40,0)="",(OFFSET(Sheet2!T$1,Sheet1!$C44,0)/OFFSET(Sheet2!T$1,Sheet1!$C38,0)-1)*100,(OFFSET(Sheet2!T$1,Sheet1!$C44,0)/K45-1)*100)</f>
        <v>-2.8571428571428581</v>
      </c>
      <c r="M51" s="62" t="str">
        <f ca="1">IF(OFFSET(Sheet2!G$1,Sheet1!$C40,0)="",OFFSET(Sheet2!U$1,Sheet1!$C44,0)&amp;"-"&amp;OFFSET(Sheet2!V$1,Sheet1!$C44,0),AVERAGE(M47:M50))</f>
        <v>242-257</v>
      </c>
      <c r="N51" s="69">
        <f ca="1">IF(OFFSET(Sheet2!G$1,Sheet1!$C40,0)="",(OFFSET(Sheet2!W$1,Sheet1!$C44,0)/OFFSET(Sheet2!W$1,Sheet1!$C38,0)-1)*100,(OFFSET(Sheet2!W$1,Sheet1!$C44,0)/M45-1)*100)</f>
        <v>-2.1568627450980427</v>
      </c>
    </row>
    <row r="52" spans="1:14" ht="18" thickBot="1">
      <c r="A52" s="18"/>
      <c r="B52" s="18"/>
      <c r="C52" s="18"/>
      <c r="D52" s="18"/>
      <c r="E52" s="18"/>
      <c r="F52" s="117"/>
      <c r="G52" s="18"/>
      <c r="H52" s="18"/>
      <c r="I52" s="18"/>
      <c r="J52" s="18"/>
      <c r="K52" s="18"/>
      <c r="L52" s="18"/>
      <c r="M52" s="18"/>
      <c r="N52" s="18"/>
    </row>
    <row r="53" spans="1:14" ht="8.25" customHeight="1" thickTop="1">
      <c r="A53" s="11"/>
      <c r="C53" s="11"/>
      <c r="D53" s="11"/>
      <c r="E53" s="11"/>
      <c r="F53" s="15"/>
      <c r="G53" s="11"/>
      <c r="H53" s="11"/>
      <c r="I53" s="11"/>
      <c r="J53" s="11"/>
      <c r="K53" s="11"/>
      <c r="L53" s="11"/>
      <c r="M53" s="11"/>
      <c r="N53" s="11"/>
    </row>
    <row r="54" spans="1:14" customFormat="1" ht="18.5">
      <c r="A54" s="24" t="s">
        <v>44</v>
      </c>
      <c r="C54" s="11"/>
      <c r="D54" s="11"/>
      <c r="E54" s="11"/>
      <c r="F54" s="15"/>
      <c r="G54" s="64"/>
      <c r="H54" s="24" t="s">
        <v>45</v>
      </c>
      <c r="I54" s="11"/>
      <c r="J54" s="11"/>
      <c r="K54" s="11"/>
      <c r="L54" s="11"/>
      <c r="M54" s="11"/>
      <c r="N54" s="11"/>
    </row>
    <row r="55" spans="1:14" customFormat="1" ht="17.5">
      <c r="A55" s="24" t="s">
        <v>75</v>
      </c>
      <c r="C55" s="11"/>
      <c r="D55" s="11"/>
      <c r="E55" s="11"/>
      <c r="F55" s="15"/>
      <c r="G55" s="64"/>
      <c r="H55" s="24" t="s">
        <v>46</v>
      </c>
      <c r="I55" s="11"/>
      <c r="J55" s="11"/>
      <c r="K55" s="11"/>
      <c r="L55" s="11"/>
      <c r="M55" s="11"/>
      <c r="N55" s="11"/>
    </row>
    <row r="56" spans="1:14" customFormat="1" ht="17.5">
      <c r="A56" s="24" t="s">
        <v>66</v>
      </c>
      <c r="C56" s="11"/>
      <c r="D56" s="11"/>
      <c r="E56" s="11"/>
      <c r="F56" s="15"/>
      <c r="G56" s="11"/>
      <c r="H56" s="4"/>
      <c r="I56" s="11"/>
      <c r="J56" s="11"/>
      <c r="K56" s="11"/>
      <c r="L56" s="11"/>
      <c r="M56" s="11"/>
      <c r="N56" s="11"/>
    </row>
    <row r="57" spans="1:14" customFormat="1" ht="15.5">
      <c r="A57" s="24" t="s">
        <v>47</v>
      </c>
      <c r="C57" s="4"/>
      <c r="D57" s="4"/>
      <c r="E57" s="4"/>
      <c r="F57" s="5"/>
      <c r="G57" s="4"/>
      <c r="H57" s="4"/>
      <c r="I57" s="4"/>
      <c r="J57" s="4"/>
      <c r="K57" s="4"/>
      <c r="L57" s="4"/>
      <c r="M57" s="4"/>
      <c r="N57" s="4"/>
    </row>
    <row r="58" spans="1:14" ht="15.5">
      <c r="A58" s="125" t="s">
        <v>76</v>
      </c>
    </row>
  </sheetData>
  <phoneticPr fontId="0" type="noConversion"/>
  <printOptions horizontalCentered="1" verticalCentered="1"/>
  <pageMargins left="0.5" right="0.5" top="0.75" bottom="0.6" header="0.5" footer="0.5"/>
  <pageSetup scale="50" orientation="landscape" horizontalDpi="4294967295" verticalDpi="4294967295" r:id="rId1"/>
  <headerFooter alignWithMargins="0">
    <oddFooter>&amp;R&amp;14Livestock Marketing Information Center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Sheet1</vt:lpstr>
      <vt:lpstr>Sheet2</vt:lpstr>
      <vt:lpstr>tb7705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Cozzens,Tyler</cp:lastModifiedBy>
  <cp:lastPrinted>2025-10-10T22:31:06Z</cp:lastPrinted>
  <dcterms:created xsi:type="dcterms:W3CDTF">2000-06-01T17:59:50Z</dcterms:created>
  <dcterms:modified xsi:type="dcterms:W3CDTF">2025-10-10T22:31:38Z</dcterms:modified>
</cp:coreProperties>
</file>